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Вокзальн.12(17)" sheetId="1" r:id="rId1"/>
  </sheets>
  <definedNames>
    <definedName name="_xlnm.Print_Area" localSheetId="0">'Вокзальн.12(17)'!$A$1:$W$127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6" i="1"/>
  <c r="U97" i="1" s="1"/>
  <c r="U102" i="1" s="1"/>
  <c r="T91" i="1"/>
  <c r="U77" i="1"/>
  <c r="W77" i="1" s="1"/>
  <c r="Q77" i="1"/>
  <c r="T76" i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8" i="1"/>
  <c r="Q27" i="1"/>
  <c r="Q26" i="1"/>
  <c r="Q23" i="1"/>
  <c r="J22" i="1"/>
  <c r="Q22" i="1" s="1"/>
  <c r="Q21" i="1" s="1"/>
  <c r="O21" i="1"/>
  <c r="O24" i="1" s="1"/>
  <c r="L21" i="1"/>
  <c r="G9" i="1"/>
  <c r="U87" i="1" s="1"/>
  <c r="W76" i="1" l="1"/>
  <c r="Q78" i="1"/>
  <c r="Q76" i="1" s="1"/>
  <c r="Q58" i="1"/>
  <c r="U58" i="1" s="1"/>
  <c r="W58" i="1" s="1"/>
  <c r="W78" i="1"/>
  <c r="U86" i="1"/>
  <c r="Q86" i="1"/>
  <c r="Q55" i="1"/>
  <c r="U55" i="1" s="1"/>
  <c r="W55" i="1" s="1"/>
  <c r="Q74" i="1"/>
  <c r="U74" i="1" s="1"/>
  <c r="W74" i="1" s="1"/>
  <c r="Q81" i="1"/>
  <c r="Q87" i="1"/>
  <c r="Q44" i="1"/>
  <c r="Q68" i="1"/>
  <c r="U68" i="1" s="1"/>
  <c r="W68" i="1" s="1"/>
  <c r="Q82" i="1"/>
  <c r="U82" i="1" s="1"/>
  <c r="W82" i="1" s="1"/>
  <c r="Q89" i="1"/>
  <c r="U89" i="1" s="1"/>
  <c r="W89" i="1" s="1"/>
  <c r="Q51" i="1"/>
  <c r="U51" i="1" s="1"/>
  <c r="W51" i="1" s="1"/>
  <c r="Q72" i="1"/>
  <c r="U72" i="1" s="1"/>
  <c r="W72" i="1" s="1"/>
  <c r="U76" i="1"/>
  <c r="U81" i="1"/>
  <c r="W83" i="1"/>
  <c r="Q91" i="1" l="1"/>
  <c r="U44" i="1"/>
  <c r="W44" i="1" l="1"/>
  <c r="W91" i="1" s="1"/>
  <c r="U91" i="1"/>
  <c r="U93" i="1" s="1"/>
</calcChain>
</file>

<file path=xl/sharedStrings.xml><?xml version="1.0" encoding="utf-8"?>
<sst xmlns="http://schemas.openxmlformats.org/spreadsheetml/2006/main" count="119" uniqueCount="109">
  <si>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</si>
  <si>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</si>
  <si>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</si>
  <si>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</si>
  <si>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</si>
  <si>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Вокзальная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</si>
  <si>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</si>
  <si>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</si>
  <si>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</si>
  <si>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</si>
  <si>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</si>
  <si>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</si>
  <si>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</si>
  <si>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м.проф.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</si>
  <si>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</si>
  <si>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</si>
  <si>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</si>
  <si>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</si>
  <si>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</si>
  <si>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</si>
  <si>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</si>
  <si>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хвс-36,5: э/э-266,5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</si>
  <si>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</si>
  <si>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</si>
  <si>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</si>
  <si>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</si>
  <si>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</si>
  <si>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</si>
  <si>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</si>
  <si>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</si>
  <si>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</si>
  <si>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</si>
  <si>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</si>
  <si>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</si>
  <si>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</si>
  <si>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</si>
  <si>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</si>
  <si>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</si>
  <si>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</si>
  <si>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</si>
  <si>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</si>
  <si>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</si>
  <si>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</si>
  <si>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</si>
  <si>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</si>
  <si>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</si>
  <si>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</si>
  <si>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</si>
  <si>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</si>
  <si>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</si>
  <si>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</si>
  <si>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</si>
  <si>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</si>
  <si>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</si>
  <si>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</si>
  <si>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</si>
  <si>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</si>
  <si>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</si>
  <si>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</si>
  <si>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</si>
  <si>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</si>
  <si>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</si>
  <si>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</si>
  <si>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</si>
  <si>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</si>
  <si>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проверка конструктивных элементов здания</t>
  </si>
  <si>
    <t>Установка адресных вывесок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</si>
  <si>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</si>
  <si>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</si>
  <si>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</si>
  <si>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</si>
  <si>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</si>
  <si>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</si>
  <si>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</si>
  <si>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</si>
  <si>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</si>
  <si>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</si>
  <si>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</si>
  <si>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</si>
  <si>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</si>
  <si>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</si>
  <si>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</si>
  <si>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</si>
  <si>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</si>
  <si>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</si>
  <si>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</si>
  <si>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</si>
  <si>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</si>
  <si>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</si>
  <si>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</si>
  <si>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</si>
  <si>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</si>
  <si>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</si>
  <si>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ТБО</t>
  </si>
  <si>
    <t>Вывоз мусора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</si>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</sst>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i/>
      <sz val="10"/>
      <color rgb="FFC00000"/>
      <name val="Times New Roman"/>
      <family val="1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9" fontId="53" fillId="0" borderId="0" applyFont="0" applyFill="0" applyBorder="0" applyAlignment="0" applyProtection="0"/>
  </cellStyleXfs>
  <cellXfs count="43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2" fontId="37" fillId="3" borderId="35" xfId="0" applyNumberFormat="1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4" fontId="40" fillId="3" borderId="16" xfId="0" applyNumberFormat="1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4" fontId="40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2" fillId="3" borderId="42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42" fillId="3" borderId="44" xfId="0" applyFont="1" applyFill="1" applyBorder="1" applyAlignment="1">
      <alignment horizontal="center" vertical="center"/>
    </xf>
    <xf numFmtId="2" fontId="43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4" fillId="3" borderId="42" xfId="0" applyNumberFormat="1" applyFont="1" applyFill="1" applyBorder="1" applyAlignment="1">
      <alignment horizontal="center"/>
    </xf>
    <xf numFmtId="4" fontId="44" fillId="3" borderId="44" xfId="0" applyNumberFormat="1" applyFont="1" applyFill="1" applyBorder="1" applyAlignment="1">
      <alignment horizontal="center"/>
    </xf>
    <xf numFmtId="0" fontId="45" fillId="3" borderId="42" xfId="0" applyFont="1" applyFill="1" applyBorder="1" applyAlignment="1">
      <alignment horizontal="left"/>
    </xf>
    <xf numFmtId="0" fontId="45" fillId="3" borderId="43" xfId="0" applyFont="1" applyFill="1" applyBorder="1" applyAlignment="1">
      <alignment horizontal="left"/>
    </xf>
    <xf numFmtId="0" fontId="45" fillId="3" borderId="44" xfId="0" applyFont="1" applyFill="1" applyBorder="1" applyAlignment="1">
      <alignment horizontal="left"/>
    </xf>
    <xf numFmtId="2" fontId="45" fillId="3" borderId="43" xfId="0" applyNumberFormat="1" applyFont="1" applyFill="1" applyBorder="1" applyAlignment="1">
      <alignment horizontal="center" wrapText="1"/>
    </xf>
    <xf numFmtId="2" fontId="46" fillId="3" borderId="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3" borderId="47" xfId="0" applyFont="1" applyFill="1" applyBorder="1" applyAlignment="1">
      <alignment horizontal="center"/>
    </xf>
    <xf numFmtId="2" fontId="45" fillId="3" borderId="46" xfId="0" applyNumberFormat="1" applyFont="1" applyFill="1" applyBorder="1" applyAlignment="1">
      <alignment horizontal="center" wrapText="1"/>
    </xf>
    <xf numFmtId="4" fontId="47" fillId="3" borderId="45" xfId="0" applyNumberFormat="1" applyFont="1" applyFill="1" applyBorder="1" applyAlignment="1">
      <alignment horizontal="center"/>
    </xf>
    <xf numFmtId="0" fontId="47" fillId="3" borderId="47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9" fillId="3" borderId="48" xfId="0" applyFont="1" applyFill="1" applyBorder="1" applyAlignment="1">
      <alignment horizontal="center"/>
    </xf>
    <xf numFmtId="0" fontId="49" fillId="3" borderId="49" xfId="0" applyFont="1" applyFill="1" applyBorder="1" applyAlignment="1">
      <alignment horizontal="center"/>
    </xf>
    <xf numFmtId="0" fontId="49" fillId="3" borderId="50" xfId="0" applyFont="1" applyFill="1" applyBorder="1" applyAlignment="1">
      <alignment horizontal="center"/>
    </xf>
    <xf numFmtId="2" fontId="49" fillId="3" borderId="49" xfId="0" applyNumberFormat="1" applyFont="1" applyFill="1" applyBorder="1" applyAlignment="1">
      <alignment horizontal="center" wrapText="1"/>
    </xf>
    <xf numFmtId="4" fontId="44" fillId="3" borderId="48" xfId="0" applyNumberFormat="1" applyFont="1" applyFill="1" applyBorder="1" applyAlignment="1">
      <alignment horizontal="center"/>
    </xf>
    <xf numFmtId="4" fontId="44" fillId="3" borderId="5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left"/>
    </xf>
    <xf numFmtId="0" fontId="45" fillId="3" borderId="46" xfId="0" applyFont="1" applyFill="1" applyBorder="1" applyAlignment="1">
      <alignment horizontal="left"/>
    </xf>
    <xf numFmtId="0" fontId="45" fillId="3" borderId="47" xfId="0" applyFont="1" applyFill="1" applyBorder="1" applyAlignment="1">
      <alignment horizontal="left"/>
    </xf>
    <xf numFmtId="2" fontId="45" fillId="3" borderId="0" xfId="0" applyNumberFormat="1" applyFont="1" applyFill="1" applyBorder="1" applyAlignment="1">
      <alignment horizontal="center" wrapText="1"/>
    </xf>
    <xf numFmtId="4" fontId="44" fillId="3" borderId="51" xfId="0" applyNumberFormat="1" applyFont="1" applyFill="1" applyBorder="1" applyAlignment="1">
      <alignment horizontal="center"/>
    </xf>
    <xf numFmtId="4" fontId="44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1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4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94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4" customWidth="1"/>
    <col min="18" max="18" width="2.5703125" style="434" customWidth="1"/>
    <col min="19" max="19" width="9.140625" style="434"/>
    <col min="20" max="20" width="7.5703125" style="434" customWidth="1"/>
    <col min="21" max="22" width="9.140625" style="434"/>
    <col min="23" max="23" width="8.7109375" style="434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12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355.7</v>
      </c>
      <c r="H9" s="28"/>
      <c r="I9" s="29" t="s">
        <v>7</v>
      </c>
      <c r="J9" s="29"/>
      <c r="K9" s="29"/>
      <c r="L9" s="30">
        <v>2</v>
      </c>
      <c r="M9" s="28"/>
      <c r="N9" s="31" t="s">
        <v>8</v>
      </c>
      <c r="O9" s="31"/>
      <c r="P9" s="31"/>
      <c r="Q9" s="32">
        <v>1908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355.7</v>
      </c>
      <c r="H10" s="28"/>
      <c r="I10" s="31" t="s">
        <v>11</v>
      </c>
      <c r="J10" s="31"/>
      <c r="K10" s="31"/>
      <c r="L10" s="30">
        <v>2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522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101.2</v>
      </c>
      <c r="H12" s="28"/>
      <c r="I12" s="31" t="s">
        <v>19</v>
      </c>
      <c r="J12" s="31"/>
      <c r="K12" s="31"/>
      <c r="L12" s="37">
        <v>10</v>
      </c>
      <c r="M12" s="28"/>
      <c r="N12" s="29" t="s">
        <v>20</v>
      </c>
      <c r="O12" s="29"/>
      <c r="P12" s="29"/>
      <c r="Q12" s="39" t="s">
        <v>21</v>
      </c>
      <c r="R12" s="25"/>
      <c r="S12" s="35"/>
      <c r="T12" s="35"/>
      <c r="U12" s="35"/>
      <c r="V12" s="35"/>
      <c r="W12" s="35"/>
    </row>
    <row r="13" spans="2:23" x14ac:dyDescent="0.25">
      <c r="B13" s="26" t="s">
        <v>22</v>
      </c>
      <c r="C13" s="26"/>
      <c r="D13" s="26"/>
      <c r="E13" s="26"/>
      <c r="F13" s="26"/>
      <c r="G13" s="36">
        <v>0</v>
      </c>
      <c r="H13" s="28"/>
      <c r="I13" s="31" t="s">
        <v>23</v>
      </c>
      <c r="J13" s="31"/>
      <c r="K13" s="31"/>
      <c r="L13" s="40">
        <v>27</v>
      </c>
      <c r="M13" s="28"/>
      <c r="N13" s="29"/>
      <c r="O13" s="29"/>
      <c r="P13" s="29"/>
      <c r="Q13" s="41"/>
      <c r="R13" s="25"/>
      <c r="S13" s="31" t="s">
        <v>24</v>
      </c>
      <c r="T13" s="31"/>
      <c r="U13" s="31"/>
      <c r="V13" s="42" t="s">
        <v>25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26</v>
      </c>
      <c r="C15" s="48"/>
      <c r="D15" s="48"/>
      <c r="E15" s="48"/>
      <c r="F15" s="48"/>
      <c r="G15" s="48"/>
      <c r="H15" s="49">
        <v>11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-54628.53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29</v>
      </c>
      <c r="C20" s="65"/>
      <c r="D20" s="65"/>
      <c r="E20" s="65"/>
      <c r="F20" s="65"/>
      <c r="G20" s="65"/>
      <c r="H20" s="65"/>
      <c r="I20" s="65"/>
      <c r="J20" s="66" t="s">
        <v>30</v>
      </c>
      <c r="K20" s="66"/>
      <c r="L20" s="66" t="s">
        <v>31</v>
      </c>
      <c r="M20" s="66"/>
      <c r="N20" s="66"/>
      <c r="O20" s="67" t="s">
        <v>32</v>
      </c>
      <c r="P20" s="68"/>
      <c r="Q20" s="69" t="s">
        <v>33</v>
      </c>
      <c r="R20" s="70"/>
      <c r="S20" s="71"/>
      <c r="T20" s="72"/>
      <c r="U20" s="10"/>
      <c r="V20" s="10"/>
      <c r="W20" s="10"/>
    </row>
    <row r="21" spans="2:23" x14ac:dyDescent="0.25">
      <c r="B21" s="73" t="s">
        <v>34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58242.45</v>
      </c>
      <c r="M21" s="75"/>
      <c r="N21" s="75"/>
      <c r="O21" s="76">
        <f>O22+O23</f>
        <v>68551.37</v>
      </c>
      <c r="P21" s="76"/>
      <c r="Q21" s="77">
        <f>Q22+Q23</f>
        <v>12679.190000000002</v>
      </c>
      <c r="R21" s="78"/>
      <c r="S21" s="79"/>
      <c r="T21" s="80"/>
      <c r="U21" s="81"/>
      <c r="V21" s="81"/>
      <c r="W21" s="81"/>
    </row>
    <row r="22" spans="2:23" x14ac:dyDescent="0.25">
      <c r="B22" s="82" t="s">
        <v>34</v>
      </c>
      <c r="C22" s="82"/>
      <c r="D22" s="82"/>
      <c r="E22" s="82"/>
      <c r="F22" s="82"/>
      <c r="G22" s="82"/>
      <c r="H22" s="82"/>
      <c r="I22" s="82"/>
      <c r="J22" s="83">
        <f>19075.41+3912.7</f>
        <v>22988.11</v>
      </c>
      <c r="K22" s="83"/>
      <c r="L22" s="84">
        <v>58242.45</v>
      </c>
      <c r="M22" s="84"/>
      <c r="N22" s="84"/>
      <c r="O22" s="85">
        <v>68551.37</v>
      </c>
      <c r="P22" s="85"/>
      <c r="Q22" s="86">
        <f>J22+L22-O22</f>
        <v>12679.190000000002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35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13922.839999999997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38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39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40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41</v>
      </c>
      <c r="C29" s="99"/>
      <c r="D29" s="99"/>
      <c r="E29" s="99"/>
      <c r="F29" s="99"/>
      <c r="G29" s="99"/>
      <c r="H29" s="99"/>
      <c r="I29" s="100"/>
      <c r="J29" s="110">
        <v>1704.38</v>
      </c>
      <c r="K29" s="110"/>
      <c r="L29" s="102">
        <v>0</v>
      </c>
      <c r="M29" s="102"/>
      <c r="N29" s="102"/>
      <c r="O29" s="103">
        <v>0</v>
      </c>
      <c r="P29" s="103"/>
      <c r="Q29" s="104">
        <v>1704.38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42</v>
      </c>
      <c r="C30" s="99"/>
      <c r="D30" s="99"/>
      <c r="E30" s="99"/>
      <c r="F30" s="99"/>
      <c r="G30" s="99"/>
      <c r="H30" s="99"/>
      <c r="I30" s="100"/>
      <c r="J30" s="86">
        <v>9279.69</v>
      </c>
      <c r="K30" s="88"/>
      <c r="L30" s="101">
        <v>0</v>
      </c>
      <c r="M30" s="111"/>
      <c r="N30" s="112"/>
      <c r="O30" s="104">
        <v>9211.7900000000009</v>
      </c>
      <c r="P30" s="106"/>
      <c r="Q30" s="104">
        <f>J30+L30-O30</f>
        <v>67.899999999999636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43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692.18</v>
      </c>
      <c r="M31" s="111"/>
      <c r="N31" s="112"/>
      <c r="O31" s="104">
        <v>242.68</v>
      </c>
      <c r="P31" s="106"/>
      <c r="Q31" s="104">
        <f>J31+L31-O31</f>
        <v>449.49999999999994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44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930.43</v>
      </c>
      <c r="M32" s="111"/>
      <c r="N32" s="112"/>
      <c r="O32" s="104">
        <v>471.03</v>
      </c>
      <c r="P32" s="106"/>
      <c r="Q32" s="104">
        <f>J32+L32-O32</f>
        <v>459.4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45</v>
      </c>
      <c r="C33" s="117"/>
      <c r="D33" s="117"/>
      <c r="E33" s="117"/>
      <c r="F33" s="117"/>
      <c r="G33" s="117"/>
      <c r="H33" s="117"/>
      <c r="I33" s="118"/>
      <c r="J33" s="119">
        <f>J34+J35+J36+J37+J38</f>
        <v>65012.200000000004</v>
      </c>
      <c r="K33" s="119"/>
      <c r="L33" s="120">
        <f>L34+L35+L36+L37+L38</f>
        <v>133736.01</v>
      </c>
      <c r="M33" s="120"/>
      <c r="N33" s="120"/>
      <c r="O33" s="120">
        <f>O34+O35+O36+O37+O38</f>
        <v>169098.62</v>
      </c>
      <c r="P33" s="120"/>
      <c r="Q33" s="121">
        <f t="shared" si="0"/>
        <v>29649.590000000026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46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47</v>
      </c>
      <c r="C35" s="129"/>
      <c r="D35" s="129"/>
      <c r="E35" s="129"/>
      <c r="F35" s="129"/>
      <c r="G35" s="129"/>
      <c r="H35" s="129"/>
      <c r="I35" s="130"/>
      <c r="J35" s="83">
        <v>36521.120000000003</v>
      </c>
      <c r="K35" s="83"/>
      <c r="L35" s="131">
        <v>77152.94</v>
      </c>
      <c r="M35" s="131"/>
      <c r="N35" s="131"/>
      <c r="O35" s="132">
        <v>101887.48</v>
      </c>
      <c r="P35" s="132"/>
      <c r="Q35" s="121">
        <f t="shared" si="0"/>
        <v>11786.580000000002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48</v>
      </c>
      <c r="C36" s="129"/>
      <c r="D36" s="129"/>
      <c r="E36" s="129"/>
      <c r="F36" s="129"/>
      <c r="G36" s="129"/>
      <c r="H36" s="129"/>
      <c r="I36" s="130"/>
      <c r="J36" s="83">
        <v>28491.08</v>
      </c>
      <c r="K36" s="83"/>
      <c r="L36" s="131">
        <v>56583.07</v>
      </c>
      <c r="M36" s="131"/>
      <c r="N36" s="131"/>
      <c r="O36" s="132">
        <v>67211.14</v>
      </c>
      <c r="P36" s="132"/>
      <c r="Q36" s="121">
        <f t="shared" si="0"/>
        <v>17863.009999999995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49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50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51</v>
      </c>
      <c r="AS38" s="145"/>
      <c r="AT38" s="145"/>
      <c r="AU38" s="145"/>
      <c r="AV38" s="145"/>
      <c r="AW38" s="146" t="s">
        <v>52</v>
      </c>
      <c r="AX38" s="146"/>
      <c r="AY38" s="147" t="s">
        <v>53</v>
      </c>
    </row>
    <row r="39" spans="2:51" ht="18" customHeight="1" x14ac:dyDescent="0.25">
      <c r="B39" s="148" t="s">
        <v>54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55</v>
      </c>
      <c r="AS39" s="158"/>
      <c r="AT39" s="158"/>
      <c r="AU39" s="158" t="s">
        <v>56</v>
      </c>
      <c r="AV39" s="158"/>
      <c r="AW39" s="159" t="s">
        <v>55</v>
      </c>
      <c r="AX39" s="159" t="s">
        <v>56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57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58</v>
      </c>
      <c r="R41" s="166"/>
      <c r="S41" s="166"/>
      <c r="T41" s="167"/>
      <c r="U41" s="168" t="s">
        <v>59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60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55</v>
      </c>
      <c r="R42" s="179"/>
      <c r="S42" s="179"/>
      <c r="T42" s="180" t="s">
        <v>61</v>
      </c>
      <c r="U42" s="179" t="s">
        <v>55</v>
      </c>
      <c r="V42" s="179"/>
      <c r="W42" s="181" t="s">
        <v>61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63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1408.5720000000001</v>
      </c>
      <c r="R44" s="195"/>
      <c r="S44" s="195"/>
      <c r="T44" s="196">
        <v>0.33</v>
      </c>
      <c r="U44" s="197">
        <f>Q44</f>
        <v>1408.5720000000001</v>
      </c>
      <c r="V44" s="198"/>
      <c r="W44" s="199">
        <f>U44/G9/12</f>
        <v>0.33</v>
      </c>
    </row>
    <row r="45" spans="2:51" x14ac:dyDescent="0.25">
      <c r="B45" s="193"/>
      <c r="C45" s="200" t="s">
        <v>64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65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/>
      <c r="V46" s="211"/>
      <c r="W46" s="199"/>
    </row>
    <row r="47" spans="2:51" x14ac:dyDescent="0.25">
      <c r="B47" s="193"/>
      <c r="C47" s="209" t="s">
        <v>66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>
        <v>450</v>
      </c>
      <c r="V47" s="211"/>
      <c r="W47" s="199"/>
    </row>
    <row r="48" spans="2:51" x14ac:dyDescent="0.25">
      <c r="B48" s="212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/>
      <c r="V48" s="216"/>
      <c r="W48" s="214"/>
    </row>
    <row r="49" spans="2:23" x14ac:dyDescent="0.25">
      <c r="B49" s="212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5"/>
      <c r="V49" s="216"/>
      <c r="W49" s="214"/>
    </row>
    <row r="50" spans="2:23" x14ac:dyDescent="0.25"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2"/>
      <c r="R50" s="222"/>
      <c r="S50" s="222"/>
      <c r="T50" s="214"/>
      <c r="U50" s="223"/>
      <c r="V50" s="224"/>
      <c r="W50" s="214"/>
    </row>
    <row r="51" spans="2:23" ht="44.25" customHeight="1" x14ac:dyDescent="0.25">
      <c r="B51" s="193">
        <v>2</v>
      </c>
      <c r="C51" s="225" t="s">
        <v>67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07">
        <f>T51*G9*12</f>
        <v>3457.4040000000005</v>
      </c>
      <c r="R51" s="228"/>
      <c r="S51" s="208"/>
      <c r="T51" s="229">
        <v>0.81</v>
      </c>
      <c r="U51" s="207">
        <f>Q51</f>
        <v>3457.4040000000005</v>
      </c>
      <c r="V51" s="208"/>
      <c r="W51" s="229">
        <f>U51/G9/12</f>
        <v>0.81000000000000016</v>
      </c>
    </row>
    <row r="52" spans="2:23" x14ac:dyDescent="0.25">
      <c r="B52" s="193"/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3"/>
      <c r="R52" s="234"/>
      <c r="S52" s="235"/>
      <c r="T52" s="229"/>
      <c r="U52" s="236"/>
      <c r="V52" s="237"/>
      <c r="W52" s="229"/>
    </row>
    <row r="53" spans="2:23" ht="15" customHeight="1" x14ac:dyDescent="0.25">
      <c r="B53" s="193"/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33"/>
      <c r="R53" s="234"/>
      <c r="S53" s="235"/>
      <c r="T53" s="229"/>
      <c r="U53" s="236"/>
      <c r="V53" s="237"/>
      <c r="W53" s="229"/>
    </row>
    <row r="54" spans="2:23" x14ac:dyDescent="0.25">
      <c r="B54" s="193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4"/>
      <c r="R54" s="245"/>
      <c r="S54" s="246"/>
      <c r="T54" s="229"/>
      <c r="U54" s="207"/>
      <c r="V54" s="208"/>
      <c r="W54" s="229"/>
    </row>
    <row r="55" spans="2:23" x14ac:dyDescent="0.25">
      <c r="B55" s="193">
        <v>3</v>
      </c>
      <c r="C55" s="225" t="s">
        <v>68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247">
        <f>T55*G9*12</f>
        <v>4865.9759999999987</v>
      </c>
      <c r="R55" s="247"/>
      <c r="S55" s="247"/>
      <c r="T55" s="206">
        <v>1.1399999999999999</v>
      </c>
      <c r="U55" s="207">
        <f>Q55</f>
        <v>4865.9759999999987</v>
      </c>
      <c r="V55" s="208"/>
      <c r="W55" s="229">
        <f>U55/G9/12</f>
        <v>1.1399999999999997</v>
      </c>
    </row>
    <row r="56" spans="2:23" x14ac:dyDescent="0.25">
      <c r="B56" s="193"/>
      <c r="C56" s="200" t="s">
        <v>64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8"/>
      <c r="R56" s="249"/>
      <c r="S56" s="250"/>
      <c r="T56" s="206"/>
      <c r="U56" s="207"/>
      <c r="V56" s="208"/>
      <c r="W56" s="229"/>
    </row>
    <row r="57" spans="2:23" x14ac:dyDescent="0.25">
      <c r="B57" s="251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2"/>
      <c r="V57" s="253"/>
      <c r="W57" s="214"/>
    </row>
    <row r="58" spans="2:23" s="109" customFormat="1" ht="30.75" customHeight="1" x14ac:dyDescent="0.25">
      <c r="B58" s="254" t="s">
        <v>69</v>
      </c>
      <c r="C58" s="255" t="s">
        <v>70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>
        <f>T58*G9*12</f>
        <v>3585.4559999999992</v>
      </c>
      <c r="R58" s="257"/>
      <c r="S58" s="258"/>
      <c r="T58" s="229">
        <v>0.84</v>
      </c>
      <c r="U58" s="207">
        <f>Q58</f>
        <v>3585.4559999999992</v>
      </c>
      <c r="V58" s="208"/>
      <c r="W58" s="229">
        <f>U58/G9/12</f>
        <v>0.83999999999999986</v>
      </c>
    </row>
    <row r="59" spans="2:23" s="91" customFormat="1" hidden="1" x14ac:dyDescent="0.25">
      <c r="B59" s="251"/>
      <c r="C59" s="209" t="s">
        <v>71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3"/>
      <c r="V59" s="224"/>
      <c r="W59" s="214"/>
    </row>
    <row r="60" spans="2:23" hidden="1" x14ac:dyDescent="0.25">
      <c r="B60" s="251"/>
      <c r="C60" s="209" t="s">
        <v>72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3"/>
      <c r="V60" s="224"/>
      <c r="W60" s="214"/>
    </row>
    <row r="61" spans="2:23" hidden="1" x14ac:dyDescent="0.25">
      <c r="B61" s="251"/>
      <c r="C61" s="209" t="s">
        <v>72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3"/>
      <c r="V61" s="224"/>
      <c r="W61" s="214"/>
    </row>
    <row r="62" spans="2:23" hidden="1" x14ac:dyDescent="0.25">
      <c r="B62" s="251"/>
      <c r="C62" s="209" t="s">
        <v>73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3"/>
      <c r="V62" s="224"/>
      <c r="W62" s="214"/>
    </row>
    <row r="63" spans="2:23" hidden="1" x14ac:dyDescent="0.25">
      <c r="B63" s="251"/>
      <c r="C63" s="209" t="s">
        <v>74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2"/>
      <c r="R63" s="259"/>
      <c r="S63" s="253"/>
      <c r="T63" s="214"/>
      <c r="U63" s="223"/>
      <c r="V63" s="224"/>
      <c r="W63" s="214"/>
    </row>
    <row r="64" spans="2:23" hidden="1" x14ac:dyDescent="0.25">
      <c r="B64" s="251"/>
      <c r="C64" s="209" t="s">
        <v>75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2"/>
      <c r="R64" s="259"/>
      <c r="S64" s="253"/>
      <c r="T64" s="214"/>
      <c r="U64" s="223"/>
      <c r="V64" s="224"/>
      <c r="W64" s="214"/>
    </row>
    <row r="65" spans="2:23" x14ac:dyDescent="0.25">
      <c r="B65" s="251"/>
      <c r="C65" s="260" t="s">
        <v>76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5"/>
      <c r="T65" s="214"/>
      <c r="U65" s="266"/>
      <c r="V65" s="267"/>
      <c r="W65" s="214"/>
    </row>
    <row r="66" spans="2:23" x14ac:dyDescent="0.25">
      <c r="B66" s="251"/>
      <c r="C66" s="260" t="s">
        <v>77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5"/>
      <c r="T66" s="214"/>
      <c r="U66" s="215"/>
      <c r="V66" s="216"/>
      <c r="W66" s="214"/>
    </row>
    <row r="67" spans="2:23" x14ac:dyDescent="0.25">
      <c r="B67" s="251"/>
      <c r="C67" s="260" t="s">
        <v>78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  <c r="Q67" s="263"/>
      <c r="R67" s="264"/>
      <c r="S67" s="265"/>
      <c r="T67" s="214"/>
      <c r="U67" s="215"/>
      <c r="V67" s="216"/>
      <c r="W67" s="214"/>
    </row>
    <row r="68" spans="2:23" x14ac:dyDescent="0.25">
      <c r="B68" s="268" t="s">
        <v>79</v>
      </c>
      <c r="C68" s="269" t="s">
        <v>80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56">
        <f>T68*G9*4</f>
        <v>0</v>
      </c>
      <c r="R68" s="257"/>
      <c r="S68" s="258"/>
      <c r="T68" s="237">
        <v>0</v>
      </c>
      <c r="U68" s="207">
        <f>Q68</f>
        <v>0</v>
      </c>
      <c r="V68" s="208"/>
      <c r="W68" s="229">
        <f>U68/G9/4</f>
        <v>0</v>
      </c>
    </row>
    <row r="69" spans="2:23" ht="29.25" customHeight="1" x14ac:dyDescent="0.25">
      <c r="B69" s="251"/>
      <c r="C69" s="272" t="s">
        <v>81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  <c r="Q69" s="252"/>
      <c r="R69" s="259"/>
      <c r="S69" s="253"/>
      <c r="T69" s="265"/>
      <c r="U69" s="215"/>
      <c r="V69" s="216"/>
      <c r="W69" s="214"/>
    </row>
    <row r="70" spans="2:23" x14ac:dyDescent="0.25">
      <c r="B70" s="251"/>
      <c r="C70" s="275" t="s">
        <v>82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263"/>
      <c r="R70" s="264"/>
      <c r="S70" s="265"/>
      <c r="T70" s="265"/>
      <c r="U70" s="215"/>
      <c r="V70" s="216"/>
      <c r="W70" s="214"/>
    </row>
    <row r="71" spans="2:23" x14ac:dyDescent="0.25">
      <c r="B71" s="251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263"/>
      <c r="R71" s="264"/>
      <c r="S71" s="265"/>
      <c r="T71" s="265"/>
      <c r="U71" s="281"/>
      <c r="V71" s="282"/>
      <c r="W71" s="214"/>
    </row>
    <row r="72" spans="2:23" x14ac:dyDescent="0.25">
      <c r="B72" s="268" t="s">
        <v>83</v>
      </c>
      <c r="C72" s="283" t="s">
        <v>84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5"/>
      <c r="Q72" s="207">
        <f>T72*G9*3</f>
        <v>0</v>
      </c>
      <c r="R72" s="228"/>
      <c r="S72" s="208"/>
      <c r="T72" s="237">
        <v>0</v>
      </c>
      <c r="U72" s="207">
        <f>Q72</f>
        <v>0</v>
      </c>
      <c r="V72" s="208"/>
      <c r="W72" s="229">
        <f>U72/G9/3</f>
        <v>0</v>
      </c>
    </row>
    <row r="73" spans="2:23" x14ac:dyDescent="0.25">
      <c r="B73" s="251"/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8"/>
      <c r="Q73" s="263"/>
      <c r="R73" s="264"/>
      <c r="S73" s="265"/>
      <c r="T73" s="265"/>
      <c r="U73" s="215"/>
      <c r="V73" s="216"/>
      <c r="W73" s="214"/>
    </row>
    <row r="74" spans="2:23" x14ac:dyDescent="0.25">
      <c r="B74" s="268" t="s">
        <v>85</v>
      </c>
      <c r="C74" s="289" t="s">
        <v>86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90">
        <f>T74*G9*12</f>
        <v>260.37239999999997</v>
      </c>
      <c r="R74" s="290"/>
      <c r="S74" s="290"/>
      <c r="T74" s="229">
        <v>6.0999999999999999E-2</v>
      </c>
      <c r="U74" s="207">
        <f>Q74</f>
        <v>260.37239999999997</v>
      </c>
      <c r="V74" s="208"/>
      <c r="W74" s="229">
        <f>U74/G9/12</f>
        <v>6.0999999999999999E-2</v>
      </c>
    </row>
    <row r="75" spans="2:23" x14ac:dyDescent="0.25">
      <c r="B75" s="251"/>
      <c r="C75" s="291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294"/>
      <c r="R75" s="295"/>
      <c r="S75" s="296"/>
      <c r="T75" s="265"/>
      <c r="U75" s="281"/>
      <c r="V75" s="282"/>
      <c r="W75" s="214"/>
    </row>
    <row r="76" spans="2:23" s="302" customFormat="1" x14ac:dyDescent="0.25">
      <c r="B76" s="268" t="s">
        <v>87</v>
      </c>
      <c r="C76" s="283" t="s">
        <v>88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5"/>
      <c r="Q76" s="297">
        <f>Q77+Q78</f>
        <v>0</v>
      </c>
      <c r="R76" s="298"/>
      <c r="S76" s="299"/>
      <c r="T76" s="237">
        <f>T77+T78</f>
        <v>0</v>
      </c>
      <c r="U76" s="300">
        <f>U77+U78</f>
        <v>0</v>
      </c>
      <c r="V76" s="301"/>
      <c r="W76" s="229">
        <f>W77+W78</f>
        <v>0</v>
      </c>
    </row>
    <row r="77" spans="2:23" x14ac:dyDescent="0.25">
      <c r="B77" s="251"/>
      <c r="C77" s="275" t="s">
        <v>88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97">
        <f>T77*G10*12</f>
        <v>0</v>
      </c>
      <c r="R77" s="298"/>
      <c r="S77" s="299"/>
      <c r="T77" s="237"/>
      <c r="U77" s="300">
        <f>Q77</f>
        <v>0</v>
      </c>
      <c r="V77" s="301"/>
      <c r="W77" s="229">
        <f>U77/G10/12</f>
        <v>0</v>
      </c>
    </row>
    <row r="78" spans="2:23" x14ac:dyDescent="0.25">
      <c r="B78" s="251"/>
      <c r="C78" s="275" t="s">
        <v>89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7"/>
      <c r="Q78" s="303">
        <f>T78*G9*12</f>
        <v>0</v>
      </c>
      <c r="R78" s="304"/>
      <c r="S78" s="305"/>
      <c r="T78" s="265"/>
      <c r="U78" s="223">
        <v>0</v>
      </c>
      <c r="V78" s="224"/>
      <c r="W78" s="214">
        <f>U78/G9/12</f>
        <v>0</v>
      </c>
    </row>
    <row r="79" spans="2:23" x14ac:dyDescent="0.25">
      <c r="B79" s="251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4"/>
      <c r="R79" s="295"/>
      <c r="S79" s="296"/>
      <c r="T79" s="265"/>
      <c r="U79" s="215"/>
      <c r="V79" s="216"/>
      <c r="W79" s="214"/>
    </row>
    <row r="80" spans="2:23" x14ac:dyDescent="0.25">
      <c r="B80" s="306">
        <v>9</v>
      </c>
      <c r="C80" s="307" t="s">
        <v>90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256"/>
      <c r="R80" s="257"/>
      <c r="S80" s="258"/>
      <c r="T80" s="265"/>
      <c r="U80" s="207"/>
      <c r="V80" s="208"/>
      <c r="W80" s="229"/>
    </row>
    <row r="81" spans="2:23" x14ac:dyDescent="0.25">
      <c r="B81" s="212"/>
      <c r="C81" s="209" t="s">
        <v>91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309">
        <f>T81*G9*12</f>
        <v>7000.1759999999995</v>
      </c>
      <c r="R81" s="309"/>
      <c r="S81" s="309"/>
      <c r="T81" s="214">
        <v>1.64</v>
      </c>
      <c r="U81" s="252">
        <f>W81*G9*12</f>
        <v>12677.148000000001</v>
      </c>
      <c r="V81" s="253"/>
      <c r="W81" s="214">
        <v>2.97</v>
      </c>
    </row>
    <row r="82" spans="2:23" x14ac:dyDescent="0.25">
      <c r="B82" s="212"/>
      <c r="C82" s="209" t="s">
        <v>92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>
        <f>T82*G9*4</f>
        <v>0</v>
      </c>
      <c r="R82" s="217"/>
      <c r="S82" s="217"/>
      <c r="T82" s="214">
        <v>0</v>
      </c>
      <c r="U82" s="252">
        <f>Q82</f>
        <v>0</v>
      </c>
      <c r="V82" s="253"/>
      <c r="W82" s="214">
        <f>U82/G9/4</f>
        <v>0</v>
      </c>
    </row>
    <row r="83" spans="2:23" x14ac:dyDescent="0.25">
      <c r="B83" s="212"/>
      <c r="C83" s="209" t="s">
        <v>93</v>
      </c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252">
        <v>16033.53</v>
      </c>
      <c r="V83" s="253"/>
      <c r="W83" s="214">
        <f>U83/G9/12</f>
        <v>3.7563325836378976</v>
      </c>
    </row>
    <row r="84" spans="2:23" x14ac:dyDescent="0.25">
      <c r="B84" s="212"/>
      <c r="C84" s="209" t="s">
        <v>94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7"/>
      <c r="R84" s="217"/>
      <c r="S84" s="217"/>
      <c r="T84" s="214"/>
      <c r="U84" s="310">
        <v>1124.4000000000001</v>
      </c>
      <c r="V84" s="311"/>
      <c r="W84" s="214"/>
    </row>
    <row r="85" spans="2:23" x14ac:dyDescent="0.25">
      <c r="B85" s="306">
        <v>10</v>
      </c>
      <c r="C85" s="307" t="s">
        <v>95</v>
      </c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12"/>
      <c r="R85" s="313"/>
      <c r="S85" s="314"/>
      <c r="T85" s="315"/>
      <c r="U85" s="300"/>
      <c r="V85" s="301"/>
      <c r="W85" s="229"/>
    </row>
    <row r="86" spans="2:23" x14ac:dyDescent="0.25">
      <c r="B86" s="212"/>
      <c r="C86" s="209" t="s">
        <v>96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6">
        <f>T86*G9*12</f>
        <v>16860.18</v>
      </c>
      <c r="R86" s="316"/>
      <c r="S86" s="316"/>
      <c r="T86" s="214">
        <v>3.95</v>
      </c>
      <c r="U86" s="223">
        <f>W86*G9*12</f>
        <v>16860.18</v>
      </c>
      <c r="V86" s="224"/>
      <c r="W86" s="214">
        <v>3.95</v>
      </c>
    </row>
    <row r="87" spans="2:23" x14ac:dyDescent="0.25">
      <c r="B87" s="212"/>
      <c r="C87" s="209" t="s">
        <v>97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316">
        <f>T87*G9*12</f>
        <v>9518.5319999999992</v>
      </c>
      <c r="R87" s="316"/>
      <c r="S87" s="316"/>
      <c r="T87" s="214">
        <v>2.23</v>
      </c>
      <c r="U87" s="223">
        <f>W87*G9*12</f>
        <v>9518.5319999999992</v>
      </c>
      <c r="V87" s="224"/>
      <c r="W87" s="214">
        <v>2.23</v>
      </c>
    </row>
    <row r="88" spans="2:23" x14ac:dyDescent="0.25">
      <c r="B88" s="212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52"/>
      <c r="R88" s="259"/>
      <c r="S88" s="253"/>
      <c r="T88" s="264"/>
      <c r="U88" s="252"/>
      <c r="V88" s="253"/>
      <c r="W88" s="214"/>
    </row>
    <row r="89" spans="2:23" x14ac:dyDescent="0.25">
      <c r="B89" s="317">
        <v>11</v>
      </c>
      <c r="C89" s="318" t="s">
        <v>98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9">
        <f>T89*G9*12</f>
        <v>0</v>
      </c>
      <c r="R89" s="319"/>
      <c r="S89" s="319"/>
      <c r="T89" s="320">
        <v>0</v>
      </c>
      <c r="U89" s="300">
        <f>Q89</f>
        <v>0</v>
      </c>
      <c r="V89" s="301"/>
      <c r="W89" s="229">
        <f>U89/G9/12</f>
        <v>0</v>
      </c>
    </row>
    <row r="90" spans="2:23" x14ac:dyDescent="0.25">
      <c r="B90" s="317"/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3"/>
      <c r="Q90" s="324"/>
      <c r="R90" s="325"/>
      <c r="S90" s="326"/>
      <c r="T90" s="320"/>
      <c r="U90" s="327"/>
      <c r="V90" s="328"/>
      <c r="W90" s="229"/>
    </row>
    <row r="91" spans="2:23" x14ac:dyDescent="0.25">
      <c r="B91" s="329" t="s">
        <v>99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30">
        <f>Q44+Q51+Q58+Q68+Q72+Q74+Q76+Q81+Q82+Q86+Q87+Q88+Q89+Q83+Q55</f>
        <v>46956.668399999995</v>
      </c>
      <c r="R91" s="331"/>
      <c r="S91" s="331"/>
      <c r="T91" s="332">
        <f>T44+T51+T55+T58+T68+T72+T74+T76+T81+T82+T86+T87+T88+T89+T83</f>
        <v>11.001000000000001</v>
      </c>
      <c r="U91" s="333">
        <f>U44+U51+U58+U68+U72+U74+U76+U86+U87+U89+U81+U82+U83+U55</f>
        <v>68667.170400000003</v>
      </c>
      <c r="V91" s="334"/>
      <c r="W91" s="229">
        <f>W44+W51+W58+W68+W72+W76+W81+W86+W87+W89+W74+W82+W83+W55</f>
        <v>16.087332583637899</v>
      </c>
    </row>
    <row r="92" spans="2:23" x14ac:dyDescent="0.25"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6"/>
      <c r="R92" s="337"/>
      <c r="S92" s="337"/>
      <c r="T92" s="338"/>
      <c r="U92" s="339"/>
      <c r="V92" s="339"/>
      <c r="W92" s="340"/>
    </row>
    <row r="93" spans="2:23" ht="33" customHeight="1" x14ac:dyDescent="0.25">
      <c r="B93" s="341" t="s">
        <v>100</v>
      </c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3"/>
      <c r="U93" s="344">
        <f>O24-U91</f>
        <v>-54744.330400000006</v>
      </c>
      <c r="V93" s="345"/>
      <c r="W93" s="346"/>
    </row>
    <row r="94" spans="2:23" x14ac:dyDescent="0.25">
      <c r="B94" s="347" t="s">
        <v>101</v>
      </c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9"/>
      <c r="W94" s="350"/>
    </row>
    <row r="95" spans="2:23" x14ac:dyDescent="0.25">
      <c r="B95" s="351" t="s">
        <v>102</v>
      </c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3"/>
      <c r="T95" s="354"/>
      <c r="U95" s="355">
        <v>0</v>
      </c>
      <c r="V95" s="356"/>
      <c r="W95" s="350"/>
    </row>
    <row r="96" spans="2:23" x14ac:dyDescent="0.25">
      <c r="B96" s="357" t="s">
        <v>103</v>
      </c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9"/>
      <c r="T96" s="360"/>
      <c r="U96" s="355">
        <f>O29</f>
        <v>0</v>
      </c>
      <c r="V96" s="356"/>
      <c r="W96" s="361"/>
    </row>
    <row r="97" spans="2:23" x14ac:dyDescent="0.25">
      <c r="B97" s="362" t="s">
        <v>104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4"/>
      <c r="T97" s="365"/>
      <c r="U97" s="366">
        <f>U95+U96</f>
        <v>0</v>
      </c>
      <c r="V97" s="367"/>
      <c r="W97" s="350"/>
    </row>
    <row r="98" spans="2:23" x14ac:dyDescent="0.25">
      <c r="B98" s="368">
        <v>1</v>
      </c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70"/>
      <c r="U98" s="371"/>
      <c r="V98" s="371"/>
      <c r="W98" s="350"/>
    </row>
    <row r="99" spans="2:23" x14ac:dyDescent="0.25">
      <c r="B99" s="368">
        <v>2</v>
      </c>
      <c r="C99" s="372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4"/>
      <c r="T99" s="370"/>
      <c r="U99" s="303"/>
      <c r="V99" s="305"/>
      <c r="W99" s="350"/>
    </row>
    <row r="100" spans="2:23" x14ac:dyDescent="0.25">
      <c r="B100" s="368">
        <v>3</v>
      </c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70"/>
      <c r="U100" s="316">
        <v>0</v>
      </c>
      <c r="V100" s="316"/>
      <c r="W100" s="350"/>
    </row>
    <row r="101" spans="2:23" x14ac:dyDescent="0.25">
      <c r="B101" s="375" t="s">
        <v>105</v>
      </c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7"/>
      <c r="T101" s="378"/>
      <c r="U101" s="379">
        <f>U98+U99+U100</f>
        <v>0</v>
      </c>
      <c r="V101" s="380"/>
      <c r="W101" s="350"/>
    </row>
    <row r="102" spans="2:23" x14ac:dyDescent="0.25">
      <c r="B102" s="381" t="s">
        <v>106</v>
      </c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3"/>
      <c r="T102" s="384"/>
      <c r="U102" s="385">
        <f>U97-U101</f>
        <v>0</v>
      </c>
      <c r="V102" s="386"/>
      <c r="W102" s="350"/>
    </row>
    <row r="103" spans="2:23" x14ac:dyDescent="0.25">
      <c r="B103" s="387"/>
      <c r="C103" s="388" t="s">
        <v>107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89"/>
      <c r="V103" s="389"/>
      <c r="W103" s="350"/>
    </row>
    <row r="104" spans="2:23" x14ac:dyDescent="0.25">
      <c r="B104" s="390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2"/>
      <c r="R104" s="392"/>
      <c r="S104" s="392"/>
      <c r="T104" s="393"/>
      <c r="U104" s="394"/>
      <c r="V104" s="394"/>
      <c r="W104" s="350"/>
    </row>
    <row r="105" spans="2:23" x14ac:dyDescent="0.25">
      <c r="B105" s="39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6"/>
      <c r="U105" s="397"/>
      <c r="V105" s="397"/>
      <c r="W105" s="350"/>
    </row>
    <row r="106" spans="2:23" x14ac:dyDescent="0.25">
      <c r="B106" s="390"/>
      <c r="C106" s="391" t="s">
        <v>108</v>
      </c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50"/>
    </row>
    <row r="107" spans="2:23" x14ac:dyDescent="0.25">
      <c r="B107" s="390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9"/>
      <c r="R107" s="399"/>
      <c r="S107" s="399"/>
      <c r="T107" s="396"/>
      <c r="U107" s="397"/>
      <c r="V107" s="397"/>
      <c r="W107" s="350"/>
    </row>
    <row r="108" spans="2:23" x14ac:dyDescent="0.25">
      <c r="B108" s="400"/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401"/>
      <c r="R108" s="401"/>
      <c r="S108" s="401"/>
      <c r="T108" s="402"/>
      <c r="U108" s="403"/>
      <c r="V108" s="403"/>
      <c r="W108" s="361"/>
    </row>
    <row r="109" spans="2:23" x14ac:dyDescent="0.25">
      <c r="B109" s="400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404"/>
      <c r="R109" s="404"/>
      <c r="S109" s="404"/>
      <c r="T109" s="405"/>
      <c r="U109" s="403"/>
      <c r="V109" s="403"/>
      <c r="W109" s="361"/>
    </row>
    <row r="110" spans="2:23" x14ac:dyDescent="0.25">
      <c r="B110" s="406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407"/>
      <c r="R110" s="407"/>
      <c r="S110" s="407"/>
      <c r="T110" s="340"/>
      <c r="U110" s="403"/>
      <c r="V110" s="403"/>
      <c r="W110" s="361"/>
    </row>
    <row r="111" spans="2:23" x14ac:dyDescent="0.25">
      <c r="B111" s="406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408"/>
      <c r="R111" s="408"/>
      <c r="S111" s="408"/>
      <c r="T111" s="409"/>
      <c r="U111" s="410"/>
      <c r="V111" s="410"/>
      <c r="W111" s="350"/>
    </row>
    <row r="112" spans="2:23" x14ac:dyDescent="0.25"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2"/>
      <c r="R112" s="412"/>
      <c r="S112" s="412"/>
      <c r="T112" s="413"/>
      <c r="U112" s="414"/>
      <c r="V112" s="414"/>
      <c r="W112" s="350"/>
    </row>
    <row r="113" spans="2:23" x14ac:dyDescent="0.25"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</row>
    <row r="114" spans="2:23" x14ac:dyDescent="0.25">
      <c r="B114" s="415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7"/>
      <c r="U114" s="418"/>
      <c r="V114" s="418"/>
      <c r="W114" s="418"/>
    </row>
    <row r="115" spans="2:23" x14ac:dyDescent="0.25"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20"/>
      <c r="V115" s="420"/>
      <c r="W115" s="413"/>
    </row>
    <row r="116" spans="2:23" x14ac:dyDescent="0.25">
      <c r="B116" s="419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21"/>
      <c r="V116" s="422"/>
      <c r="W116" s="413"/>
    </row>
    <row r="117" spans="2:23" x14ac:dyDescent="0.25"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22"/>
      <c r="V117" s="422"/>
      <c r="W117" s="413"/>
    </row>
    <row r="118" spans="2:23" x14ac:dyDescent="0.25"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00"/>
      <c r="U118" s="424"/>
      <c r="V118" s="424"/>
      <c r="W118" s="413"/>
    </row>
    <row r="119" spans="2:23" x14ac:dyDescent="0.25"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6"/>
      <c r="U119" s="424"/>
      <c r="V119" s="424"/>
      <c r="W119" s="413"/>
    </row>
    <row r="120" spans="2:23" x14ac:dyDescent="0.25"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6"/>
      <c r="U120" s="424"/>
      <c r="V120" s="424"/>
      <c r="W120" s="413"/>
    </row>
    <row r="121" spans="2:23" x14ac:dyDescent="0.25">
      <c r="B121" s="427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428"/>
      <c r="U121" s="429"/>
      <c r="V121" s="429"/>
      <c r="W121" s="413"/>
    </row>
    <row r="122" spans="2:23" x14ac:dyDescent="0.25">
      <c r="B122" s="427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  <c r="S122" s="391"/>
      <c r="T122" s="428"/>
      <c r="U122" s="410"/>
      <c r="V122" s="410"/>
      <c r="W122" s="413"/>
    </row>
    <row r="123" spans="2:23" x14ac:dyDescent="0.25"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6"/>
      <c r="U123" s="424"/>
      <c r="V123" s="424"/>
      <c r="W123" s="413"/>
    </row>
    <row r="124" spans="2:23" x14ac:dyDescent="0.25">
      <c r="B124" s="430"/>
      <c r="C124" s="430"/>
      <c r="D124" s="430"/>
      <c r="E124" s="430"/>
      <c r="F124" s="430"/>
      <c r="G124" s="430"/>
      <c r="H124" s="431"/>
      <c r="I124" s="431"/>
      <c r="J124" s="431"/>
      <c r="K124" s="431"/>
      <c r="L124" s="431"/>
      <c r="M124" s="431"/>
      <c r="N124" s="431"/>
      <c r="O124" s="431"/>
      <c r="P124" s="431"/>
      <c r="Q124" s="413"/>
      <c r="R124" s="413"/>
      <c r="S124" s="413"/>
      <c r="T124" s="413"/>
      <c r="U124" s="432"/>
      <c r="V124" s="432"/>
      <c r="W124" s="413"/>
    </row>
    <row r="125" spans="2:23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13"/>
    </row>
    <row r="126" spans="2:23" x14ac:dyDescent="0.25"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6"/>
      <c r="U126" s="403"/>
      <c r="V126" s="403"/>
      <c r="W126" s="413"/>
    </row>
    <row r="127" spans="2:23" x14ac:dyDescent="0.25"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6"/>
      <c r="U127" s="403"/>
      <c r="V127" s="403"/>
      <c r="W127" s="413"/>
    </row>
  </sheetData>
  <mergeCells count="360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4:V94"/>
    <mergeCell ref="B95:S95"/>
    <mergeCell ref="U95:V95"/>
    <mergeCell ref="B96:S96"/>
    <mergeCell ref="U96:V96"/>
    <mergeCell ref="B97:S97"/>
    <mergeCell ref="U97:V97"/>
    <mergeCell ref="C90:P90"/>
    <mergeCell ref="Q90:S90"/>
    <mergeCell ref="B91:P91"/>
    <mergeCell ref="Q91:S91"/>
    <mergeCell ref="U91:V91"/>
    <mergeCell ref="B93:T93"/>
    <mergeCell ref="U93:W93"/>
    <mergeCell ref="C87:P87"/>
    <mergeCell ref="Q87:S87"/>
    <mergeCell ref="U87:V87"/>
    <mergeCell ref="Q88:S88"/>
    <mergeCell ref="U88:V88"/>
    <mergeCell ref="C89:P89"/>
    <mergeCell ref="Q89:S89"/>
    <mergeCell ref="U89:V89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Вокзальн.12(17)</vt:lpstr>
      <vt:lpstr>'Вокзальн.12(17)'!Область_печати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2018-04-01T20:08:03Z</dcterms:created>
  <dcterms:modified xsi:type="dcterms:W3CDTF">2018-04-01T20:08:03Z</dcterms:modified>
</cp:coreProperties>
</file>