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К.Маркса,65(17)" sheetId="1" r:id="rId1"/>
  </sheets>
  <definedNames>
    <definedName name="_xlnm.Print_Area" localSheetId="0">'К.Маркса,65(17)'!$A$1:$W$143</definedName>
  </definedNames>
  <calcPr calcId="145621"/>
</workbook>
</file>

<file path=xl/calcChain.xml><?xml version="1.0" encoding="utf-8"?>
<calcChain xmlns="http://schemas.openxmlformats.org/spreadsheetml/2006/main">
  <c r="U117" i="1" l="1"/>
  <c r="U112" i="1"/>
  <c r="U113" i="1" s="1"/>
  <c r="U118" i="1" s="1"/>
  <c r="U91" i="1"/>
  <c r="W91" i="1" s="1"/>
  <c r="Q91" i="1"/>
  <c r="T90" i="1"/>
  <c r="T107" i="1" s="1"/>
  <c r="U43" i="1"/>
  <c r="W43" i="1" s="1"/>
  <c r="AX40" i="1"/>
  <c r="AY40" i="1" s="1"/>
  <c r="AW40" i="1"/>
  <c r="AU40" i="1"/>
  <c r="AR40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J21" i="1"/>
  <c r="G9" i="1"/>
  <c r="Q97" i="1" s="1"/>
  <c r="U97" i="1" s="1"/>
  <c r="W97" i="1" s="1"/>
  <c r="Q43" i="1" l="1"/>
  <c r="Q65" i="1"/>
  <c r="U65" i="1" s="1"/>
  <c r="W65" i="1" s="1"/>
  <c r="Q88" i="1"/>
  <c r="U88" i="1" s="1"/>
  <c r="W88" i="1" s="1"/>
  <c r="Q96" i="1"/>
  <c r="U96" i="1" s="1"/>
  <c r="W96" i="1" s="1"/>
  <c r="Q105" i="1"/>
  <c r="U105" i="1" s="1"/>
  <c r="W105" i="1" s="1"/>
  <c r="Q64" i="1"/>
  <c r="U64" i="1" s="1"/>
  <c r="W64" i="1" s="1"/>
  <c r="Q85" i="1"/>
  <c r="U85" i="1" s="1"/>
  <c r="W85" i="1" s="1"/>
  <c r="U90" i="1"/>
  <c r="Q102" i="1"/>
  <c r="U102" i="1" s="1"/>
  <c r="W102" i="1" s="1"/>
  <c r="Q61" i="1"/>
  <c r="U61" i="1" s="1"/>
  <c r="W61" i="1" s="1"/>
  <c r="Q78" i="1"/>
  <c r="U78" i="1" s="1"/>
  <c r="W78" i="1" s="1"/>
  <c r="Q92" i="1"/>
  <c r="Q90" i="1" s="1"/>
  <c r="Q101" i="1"/>
  <c r="U101" i="1" s="1"/>
  <c r="W101" i="1" s="1"/>
  <c r="Q53" i="1"/>
  <c r="U53" i="1" s="1"/>
  <c r="W53" i="1" s="1"/>
  <c r="Q67" i="1"/>
  <c r="U67" i="1" s="1"/>
  <c r="W67" i="1" s="1"/>
  <c r="W107" i="1" s="1"/>
  <c r="W92" i="1"/>
  <c r="W90" i="1" s="1"/>
  <c r="Q107" i="1" l="1"/>
  <c r="U107" i="1"/>
  <c r="U109" i="1" s="1"/>
</calcChain>
</file>

<file path=xl/sharedStrings.xml><?xml version="1.0" encoding="utf-8"?>
<sst xmlns="http://schemas.openxmlformats.org/spreadsheetml/2006/main" count="124" uniqueCount="113">
  <si>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</si>
  <si>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</si>
  <si>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</si>
  <si>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</si>
  <si>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</si>
  <si>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</si>
  <si>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</si>
  <si>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</si>
  <si>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</si>
  <si>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</si>
  <si>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</si>
  <si>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</si>
  <si>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</si>
  <si>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ц/отопл.,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</si>
  <si>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</si>
  <si>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</si>
  <si>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</si>
  <si>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</si>
  <si>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</si>
  <si>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</si>
  <si>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хвс-141,2, э.э-467,0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</si>
  <si>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</si>
  <si>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</si>
  <si>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</si>
  <si>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</si>
  <si>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</si>
  <si>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</si>
  <si>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</si>
  <si>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</si>
  <si>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</si>
  <si>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</si>
  <si>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</si>
  <si>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</si>
  <si>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</si>
  <si>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</si>
  <si>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</si>
  <si>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</si>
  <si>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</si>
  <si>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</si>
  <si>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</si>
  <si>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</si>
  <si>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</si>
  <si>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</si>
  <si>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</si>
  <si>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</si>
  <si>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</si>
  <si>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</si>
  <si>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</si>
  <si>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</si>
  <si>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</si>
  <si>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</si>
  <si>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</si>
  <si>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</si>
  <si>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</si>
  <si>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</si>
  <si>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</si>
  <si>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</si>
  <si>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</si>
  <si>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</si>
  <si>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</si>
  <si>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</si>
  <si>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</si>
  <si>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</si>
  <si>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Отбивка штукатурки с поверхностей балкона</t>
  </si>
  <si>
    <t>Ремонт дверей, ремонт оконных переплетов с изготовлением элементов створок и глухих переплетов</t>
  </si>
  <si>
    <t>Услуги автовышки  (ИП Черенкова)</t>
  </si>
  <si>
    <t>Установка адресных вывесок</t>
  </si>
  <si>
    <t>Замена ламп накаливания</t>
  </si>
  <si>
    <t>Смена кранов для сброса воздуха системы отопления</t>
  </si>
  <si>
    <t>Вынос мусора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</si>
  <si>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</si>
  <si>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</si>
  <si>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 xml:space="preserve">Выезд на обследование канализации  </t>
  </si>
  <si>
    <t xml:space="preserve">Выезд на обследование гвс </t>
  </si>
  <si>
    <t>Аварийное обслуживание МУП ЖЭУ №7</t>
  </si>
  <si>
    <t>Поверка и прочистка дымоходов, вентканалов ИП Моисеенко</t>
  </si>
  <si>
    <t>Проверка на подогрев отопительных приборов с регулировкой, ревизия задвижек, слив и наполнение водой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</si>
  <si>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</si>
  <si>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</si>
  <si>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</si>
  <si>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</si>
  <si>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</si>
  <si>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</si>
  <si>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</si>
  <si>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</si>
  <si>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</si>
  <si>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</si>
  <si>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Ревизия Т/У системы отопления</t>
  </si>
  <si>
    <t>Подготовка систем отопления к отопительному сезону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</si>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</sst>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5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0" fontId="34" fillId="3" borderId="16" xfId="0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6" fillId="3" borderId="35" xfId="0" applyFont="1" applyFill="1" applyBorder="1" applyAlignment="1">
      <alignment horizontal="left"/>
    </xf>
    <xf numFmtId="0" fontId="36" fillId="3" borderId="31" xfId="0" applyFont="1" applyFill="1" applyBorder="1" applyAlignment="1">
      <alignment horizontal="left"/>
    </xf>
    <xf numFmtId="0" fontId="36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1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2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7" fillId="3" borderId="35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0" fontId="37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43"/>
  <sheetViews>
    <sheetView tabSelected="1" topLeftCell="A114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52" customWidth="1"/>
    <col min="18" max="18" width="2.5703125" style="452" customWidth="1"/>
    <col min="19" max="19" width="9.140625" style="452"/>
    <col min="20" max="20" width="7.5703125" style="452" customWidth="1"/>
    <col min="21" max="22" width="9.140625" style="452"/>
    <col min="23" max="23" width="8.7109375" style="452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42736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>
        <v>65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5</v>
      </c>
      <c r="C9" s="29"/>
      <c r="D9" s="29"/>
      <c r="E9" s="29"/>
      <c r="F9" s="29"/>
      <c r="G9" s="30">
        <f>G10+G11</f>
        <v>988.44</v>
      </c>
      <c r="H9" s="31"/>
      <c r="I9" s="32" t="s">
        <v>6</v>
      </c>
      <c r="J9" s="32"/>
      <c r="K9" s="32"/>
      <c r="L9" s="33">
        <v>4</v>
      </c>
      <c r="M9" s="31"/>
      <c r="N9" s="34" t="s">
        <v>7</v>
      </c>
      <c r="O9" s="34"/>
      <c r="P9" s="34"/>
      <c r="Q9" s="35">
        <v>1949</v>
      </c>
      <c r="R9" s="22"/>
      <c r="S9" s="34" t="s">
        <v>8</v>
      </c>
      <c r="T9" s="34"/>
      <c r="U9" s="34"/>
      <c r="V9" s="34"/>
      <c r="W9" s="34"/>
    </row>
    <row r="10" spans="2:23" x14ac:dyDescent="0.25">
      <c r="B10" s="29" t="s">
        <v>9</v>
      </c>
      <c r="C10" s="29"/>
      <c r="D10" s="29"/>
      <c r="E10" s="29"/>
      <c r="F10" s="29"/>
      <c r="G10" s="30">
        <v>759.6</v>
      </c>
      <c r="H10" s="31"/>
      <c r="I10" s="34" t="s">
        <v>10</v>
      </c>
      <c r="J10" s="34"/>
      <c r="K10" s="34"/>
      <c r="L10" s="33">
        <v>2</v>
      </c>
      <c r="M10" s="24"/>
      <c r="N10" s="36" t="s">
        <v>11</v>
      </c>
      <c r="O10" s="36"/>
      <c r="P10" s="37" t="s">
        <v>12</v>
      </c>
      <c r="Q10" s="37"/>
      <c r="R10" s="22"/>
      <c r="S10" s="38" t="s">
        <v>13</v>
      </c>
      <c r="T10" s="38"/>
      <c r="U10" s="38"/>
      <c r="V10" s="38"/>
      <c r="W10" s="38"/>
    </row>
    <row r="11" spans="2:23" x14ac:dyDescent="0.25">
      <c r="B11" s="29" t="s">
        <v>14</v>
      </c>
      <c r="C11" s="29"/>
      <c r="D11" s="29"/>
      <c r="E11" s="29"/>
      <c r="F11" s="29"/>
      <c r="G11" s="39">
        <v>228.84</v>
      </c>
      <c r="H11" s="31"/>
      <c r="I11" s="34" t="s">
        <v>15</v>
      </c>
      <c r="J11" s="34"/>
      <c r="K11" s="34"/>
      <c r="L11" s="40">
        <v>0</v>
      </c>
      <c r="M11" s="24"/>
      <c r="N11" s="34" t="s">
        <v>16</v>
      </c>
      <c r="O11" s="34"/>
      <c r="P11" s="34"/>
      <c r="Q11" s="41">
        <v>792</v>
      </c>
      <c r="R11" s="22"/>
      <c r="S11" s="38"/>
      <c r="T11" s="38"/>
      <c r="U11" s="38"/>
      <c r="V11" s="38"/>
      <c r="W11" s="38"/>
    </row>
    <row r="12" spans="2:23" x14ac:dyDescent="0.25">
      <c r="B12" s="29" t="s">
        <v>17</v>
      </c>
      <c r="C12" s="29"/>
      <c r="D12" s="29"/>
      <c r="E12" s="29"/>
      <c r="F12" s="29"/>
      <c r="G12" s="39">
        <v>260</v>
      </c>
      <c r="H12" s="31"/>
      <c r="I12" s="34" t="s">
        <v>18</v>
      </c>
      <c r="J12" s="34"/>
      <c r="K12" s="34"/>
      <c r="L12" s="40">
        <v>18</v>
      </c>
      <c r="M12" s="31"/>
      <c r="N12" s="32" t="s">
        <v>19</v>
      </c>
      <c r="O12" s="32"/>
      <c r="P12" s="32"/>
      <c r="Q12" s="42" t="s">
        <v>20</v>
      </c>
      <c r="R12" s="28"/>
      <c r="S12" s="38"/>
      <c r="T12" s="38"/>
      <c r="U12" s="38"/>
      <c r="V12" s="38"/>
      <c r="W12" s="38"/>
    </row>
    <row r="13" spans="2:23" x14ac:dyDescent="0.25">
      <c r="B13" s="29" t="s">
        <v>21</v>
      </c>
      <c r="C13" s="29"/>
      <c r="D13" s="29"/>
      <c r="E13" s="29"/>
      <c r="F13" s="29"/>
      <c r="G13" s="39">
        <v>0</v>
      </c>
      <c r="H13" s="31"/>
      <c r="I13" s="34" t="s">
        <v>22</v>
      </c>
      <c r="J13" s="34"/>
      <c r="K13" s="34"/>
      <c r="L13" s="43">
        <v>10</v>
      </c>
      <c r="M13" s="31"/>
      <c r="N13" s="32"/>
      <c r="O13" s="32"/>
      <c r="P13" s="32"/>
      <c r="Q13" s="44"/>
      <c r="R13" s="28"/>
      <c r="S13" s="34" t="s">
        <v>23</v>
      </c>
      <c r="T13" s="34"/>
      <c r="U13" s="34"/>
      <c r="V13" s="45" t="s">
        <v>24</v>
      </c>
      <c r="W13" s="45"/>
    </row>
    <row r="14" spans="2:23" x14ac:dyDescent="0.25">
      <c r="B14" s="46"/>
      <c r="C14" s="25"/>
      <c r="D14" s="25"/>
      <c r="E14" s="25"/>
      <c r="F14" s="25"/>
      <c r="G14" s="25"/>
      <c r="H14" s="25"/>
      <c r="I14" s="25"/>
      <c r="J14" s="25"/>
      <c r="K14" s="25"/>
      <c r="L14" s="47"/>
      <c r="M14" s="25"/>
      <c r="N14" s="25"/>
      <c r="O14" s="25"/>
      <c r="P14" s="48"/>
      <c r="Q14" s="49"/>
      <c r="R14" s="49"/>
      <c r="S14" s="49"/>
      <c r="T14" s="50"/>
      <c r="U14" s="51"/>
      <c r="V14" s="51"/>
      <c r="W14" s="23"/>
    </row>
    <row r="15" spans="2:23" x14ac:dyDescent="0.25">
      <c r="B15" s="52" t="s">
        <v>25</v>
      </c>
      <c r="C15" s="52"/>
      <c r="D15" s="52"/>
      <c r="E15" s="52"/>
      <c r="F15" s="52"/>
      <c r="G15" s="52"/>
      <c r="H15" s="53">
        <v>13</v>
      </c>
      <c r="I15" s="54"/>
      <c r="J15" s="25"/>
      <c r="K15" s="25"/>
      <c r="L15" s="25"/>
      <c r="M15" s="25"/>
      <c r="N15" s="25"/>
      <c r="O15" s="25"/>
      <c r="P15" s="25"/>
      <c r="Q15" s="28"/>
      <c r="R15" s="28"/>
      <c r="S15" s="28"/>
      <c r="T15" s="22"/>
      <c r="U15" s="28"/>
      <c r="V15" s="28"/>
      <c r="W15" s="23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7"/>
      <c r="V16" s="57"/>
      <c r="W16" s="4"/>
    </row>
    <row r="17" spans="2:23" x14ac:dyDescent="0.25">
      <c r="B17" s="58" t="s">
        <v>26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>
        <v>-28199.34</v>
      </c>
      <c r="Q17" s="60"/>
      <c r="R17" s="60"/>
      <c r="S17" s="61"/>
      <c r="T17" s="62"/>
      <c r="U17" s="57"/>
      <c r="V17" s="57"/>
      <c r="W17" s="4"/>
    </row>
    <row r="18" spans="2:23" x14ac:dyDescent="0.25">
      <c r="B18" s="63" t="s">
        <v>27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65"/>
      <c r="R18" s="65"/>
      <c r="S18" s="66"/>
      <c r="T18" s="62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f>J22+J23</f>
        <v>31138.400000000001</v>
      </c>
      <c r="K21" s="76"/>
      <c r="L21" s="77">
        <f>L22+L23</f>
        <v>159437.96</v>
      </c>
      <c r="M21" s="77"/>
      <c r="N21" s="77"/>
      <c r="O21" s="78">
        <f>O22+O23</f>
        <v>156043.09999999998</v>
      </c>
      <c r="P21" s="78"/>
      <c r="Q21" s="79">
        <f>Q22+Q23</f>
        <v>34533.260000000009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v>29774.7</v>
      </c>
      <c r="K22" s="85"/>
      <c r="L22" s="86">
        <v>140316.79999999999</v>
      </c>
      <c r="M22" s="86"/>
      <c r="N22" s="86"/>
      <c r="O22" s="87">
        <v>136692.21</v>
      </c>
      <c r="P22" s="87"/>
      <c r="Q22" s="88">
        <f>J22+L22-O22</f>
        <v>33399.290000000008</v>
      </c>
      <c r="R22" s="89"/>
      <c r="S22" s="90"/>
      <c r="T22" s="91"/>
      <c r="U22" s="23"/>
      <c r="V22" s="23"/>
      <c r="W22" s="23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1363.7</v>
      </c>
      <c r="K23" s="76"/>
      <c r="L23" s="77">
        <v>19121.16</v>
      </c>
      <c r="M23" s="77"/>
      <c r="N23" s="77"/>
      <c r="O23" s="78">
        <v>19350.89</v>
      </c>
      <c r="P23" s="78"/>
      <c r="Q23" s="79">
        <f>J23+L23-O23</f>
        <v>1133.9700000000012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127843.75999999998</v>
      </c>
      <c r="P24" s="96"/>
      <c r="Q24" s="96"/>
      <c r="R24" s="96"/>
      <c r="S24" s="97"/>
      <c r="T24" s="98"/>
      <c r="U24" s="23"/>
      <c r="V24" s="23"/>
      <c r="W24" s="23"/>
    </row>
    <row r="25" spans="2:23" x14ac:dyDescent="0.25">
      <c r="B25" s="2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23"/>
      <c r="R25" s="23"/>
      <c r="S25" s="23"/>
      <c r="T25" s="23"/>
      <c r="U25" s="23"/>
      <c r="V25" s="23"/>
      <c r="W25" s="23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7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2033.72</v>
      </c>
      <c r="M31" s="113"/>
      <c r="N31" s="114"/>
      <c r="O31" s="106">
        <v>438.72</v>
      </c>
      <c r="P31" s="108"/>
      <c r="Q31" s="106">
        <f>J31+L31-O31</f>
        <v>1595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1474.17</v>
      </c>
      <c r="M32" s="113"/>
      <c r="N32" s="114"/>
      <c r="O32" s="106">
        <v>211.11</v>
      </c>
      <c r="P32" s="108"/>
      <c r="Q32" s="106">
        <f>J32+L32-O32</f>
        <v>1263.06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</f>
        <v>118841.77</v>
      </c>
      <c r="K33" s="121"/>
      <c r="L33" s="122">
        <f>L34+L35+L36+L37</f>
        <v>407409.38</v>
      </c>
      <c r="M33" s="122"/>
      <c r="N33" s="122"/>
      <c r="O33" s="122">
        <f>O34+O35+O36+O37</f>
        <v>406266.29</v>
      </c>
      <c r="P33" s="122"/>
      <c r="Q33" s="123">
        <f t="shared" si="0"/>
        <v>119984.86000000004</v>
      </c>
      <c r="R33" s="124"/>
      <c r="S33" s="125"/>
      <c r="T33" s="126"/>
      <c r="U33" s="23"/>
      <c r="V33" s="23"/>
      <c r="W33" s="23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85">
        <v>27663.69</v>
      </c>
      <c r="K34" s="85"/>
      <c r="L34" s="130">
        <v>87429.88</v>
      </c>
      <c r="M34" s="130"/>
      <c r="N34" s="130"/>
      <c r="O34" s="131">
        <v>86062.54</v>
      </c>
      <c r="P34" s="131"/>
      <c r="Q34" s="123">
        <f t="shared" si="0"/>
        <v>29031.030000000013</v>
      </c>
      <c r="R34" s="124"/>
      <c r="S34" s="125"/>
      <c r="T34" s="132"/>
      <c r="U34" s="23"/>
      <c r="V34" s="23"/>
      <c r="W34" s="23"/>
    </row>
    <row r="35" spans="2:51" x14ac:dyDescent="0.25">
      <c r="B35" s="127" t="s">
        <v>46</v>
      </c>
      <c r="C35" s="128"/>
      <c r="D35" s="128"/>
      <c r="E35" s="128"/>
      <c r="F35" s="128"/>
      <c r="G35" s="128"/>
      <c r="H35" s="128"/>
      <c r="I35" s="129"/>
      <c r="J35" s="85">
        <v>24895.56</v>
      </c>
      <c r="K35" s="85"/>
      <c r="L35" s="130">
        <v>69668.210000000006</v>
      </c>
      <c r="M35" s="130"/>
      <c r="N35" s="130"/>
      <c r="O35" s="131">
        <v>67412.13</v>
      </c>
      <c r="P35" s="131"/>
      <c r="Q35" s="123">
        <f t="shared" si="0"/>
        <v>27151.64</v>
      </c>
      <c r="R35" s="124"/>
      <c r="S35" s="125"/>
      <c r="T35" s="133"/>
      <c r="U35" s="23"/>
      <c r="V35" s="23"/>
      <c r="W35" s="23"/>
    </row>
    <row r="36" spans="2:51" x14ac:dyDescent="0.25">
      <c r="B36" s="127" t="s">
        <v>47</v>
      </c>
      <c r="C36" s="128"/>
      <c r="D36" s="128"/>
      <c r="E36" s="128"/>
      <c r="F36" s="128"/>
      <c r="G36" s="128"/>
      <c r="H36" s="128"/>
      <c r="I36" s="129"/>
      <c r="J36" s="85">
        <v>0</v>
      </c>
      <c r="K36" s="85"/>
      <c r="L36" s="130">
        <v>0</v>
      </c>
      <c r="M36" s="130"/>
      <c r="N36" s="130"/>
      <c r="O36" s="131">
        <v>0</v>
      </c>
      <c r="P36" s="131"/>
      <c r="Q36" s="123">
        <f t="shared" si="0"/>
        <v>0</v>
      </c>
      <c r="R36" s="124"/>
      <c r="S36" s="125"/>
      <c r="T36" s="133"/>
      <c r="U36" s="23"/>
      <c r="V36" s="23"/>
      <c r="W36" s="23"/>
    </row>
    <row r="37" spans="2:51" x14ac:dyDescent="0.25">
      <c r="B37" s="134" t="s">
        <v>48</v>
      </c>
      <c r="C37" s="135"/>
      <c r="D37" s="135"/>
      <c r="E37" s="135"/>
      <c r="F37" s="135"/>
      <c r="G37" s="135"/>
      <c r="H37" s="135"/>
      <c r="I37" s="136"/>
      <c r="J37" s="137">
        <v>66282.52</v>
      </c>
      <c r="K37" s="137"/>
      <c r="L37" s="138">
        <v>250311.29</v>
      </c>
      <c r="M37" s="138"/>
      <c r="N37" s="138"/>
      <c r="O37" s="139">
        <v>252791.62</v>
      </c>
      <c r="P37" s="139"/>
      <c r="Q37" s="140">
        <f t="shared" si="0"/>
        <v>63802.19</v>
      </c>
      <c r="R37" s="141"/>
      <c r="S37" s="142"/>
      <c r="T37" s="133"/>
      <c r="U37" s="23"/>
      <c r="V37" s="23"/>
      <c r="W37" s="2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 t="s">
        <v>49</v>
      </c>
      <c r="AS37" s="144"/>
      <c r="AT37" s="144"/>
      <c r="AU37" s="144"/>
      <c r="AV37" s="144"/>
      <c r="AW37" s="145" t="s">
        <v>50</v>
      </c>
      <c r="AX37" s="145"/>
      <c r="AY37" s="146" t="s">
        <v>51</v>
      </c>
    </row>
    <row r="38" spans="2:51" ht="18" customHeight="1" x14ac:dyDescent="0.25">
      <c r="B38" s="147" t="s">
        <v>52</v>
      </c>
      <c r="C38" s="148"/>
      <c r="D38" s="148"/>
      <c r="E38" s="148"/>
      <c r="F38" s="148"/>
      <c r="G38" s="149"/>
      <c r="H38" s="150"/>
      <c r="I38" s="151"/>
      <c r="J38" s="151"/>
      <c r="K38" s="151"/>
      <c r="L38" s="151"/>
      <c r="M38" s="151"/>
      <c r="N38" s="151"/>
      <c r="O38" s="151"/>
      <c r="P38" s="152"/>
      <c r="Q38" s="153">
        <v>553.41</v>
      </c>
      <c r="R38" s="153"/>
      <c r="S38" s="153"/>
      <c r="T38" s="154"/>
      <c r="U38" s="155"/>
      <c r="V38" s="155"/>
      <c r="W38" s="156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57" t="s">
        <v>53</v>
      </c>
      <c r="AS38" s="157"/>
      <c r="AT38" s="157"/>
      <c r="AU38" s="157" t="s">
        <v>54</v>
      </c>
      <c r="AV38" s="157"/>
      <c r="AW38" s="158" t="s">
        <v>53</v>
      </c>
      <c r="AX38" s="158" t="s">
        <v>54</v>
      </c>
      <c r="AY38" s="146"/>
    </row>
    <row r="39" spans="2:51" x14ac:dyDescent="0.25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154"/>
      <c r="R39" s="155"/>
      <c r="S39" s="156"/>
      <c r="T39" s="154"/>
      <c r="U39" s="155"/>
      <c r="V39" s="155"/>
      <c r="W39" s="156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60"/>
      <c r="AT39" s="160"/>
      <c r="AU39" s="158"/>
      <c r="AV39" s="158"/>
      <c r="AW39" s="160"/>
      <c r="AX39" s="158"/>
      <c r="AY39" s="161"/>
    </row>
    <row r="40" spans="2:51" ht="15" customHeight="1" x14ac:dyDescent="0.25">
      <c r="B40" s="162" t="s">
        <v>55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5" t="s">
        <v>56</v>
      </c>
      <c r="R40" s="165"/>
      <c r="S40" s="165"/>
      <c r="T40" s="166"/>
      <c r="U40" s="167" t="s">
        <v>57</v>
      </c>
      <c r="V40" s="165"/>
      <c r="W40" s="166"/>
      <c r="AC40" s="168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>
        <f>AR161</f>
        <v>0</v>
      </c>
      <c r="AS40" s="170"/>
      <c r="AT40" s="170"/>
      <c r="AU40" s="171">
        <f>AU161</f>
        <v>0</v>
      </c>
      <c r="AV40" s="171"/>
      <c r="AW40" s="172">
        <f>AW161</f>
        <v>0</v>
      </c>
      <c r="AX40" s="173">
        <f>AX161</f>
        <v>0</v>
      </c>
      <c r="AY40" s="174">
        <f>AX40-AU40</f>
        <v>0</v>
      </c>
    </row>
    <row r="41" spans="2:51" ht="26.25" customHeight="1" x14ac:dyDescent="0.25">
      <c r="B41" s="175" t="s">
        <v>58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  <c r="Q41" s="178" t="s">
        <v>53</v>
      </c>
      <c r="R41" s="178"/>
      <c r="S41" s="178"/>
      <c r="T41" s="179" t="s">
        <v>59</v>
      </c>
      <c r="U41" s="178" t="s">
        <v>53</v>
      </c>
      <c r="V41" s="178"/>
      <c r="W41" s="180" t="s">
        <v>59</v>
      </c>
      <c r="AC41" s="181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3"/>
      <c r="AS41" s="183"/>
      <c r="AT41" s="183"/>
      <c r="AU41" s="184"/>
      <c r="AV41" s="184"/>
      <c r="AW41" s="185"/>
      <c r="AX41" s="186"/>
      <c r="AY41" s="187"/>
    </row>
    <row r="42" spans="2:51" ht="14.25" customHeight="1" x14ac:dyDescent="0.25">
      <c r="B42" s="188" t="s">
        <v>60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90"/>
      <c r="R42" s="190"/>
      <c r="S42" s="190"/>
      <c r="T42" s="190"/>
      <c r="U42" s="190"/>
      <c r="V42" s="190"/>
      <c r="W42" s="191"/>
      <c r="AC42" s="181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3"/>
      <c r="AS42" s="183"/>
      <c r="AT42" s="183"/>
      <c r="AU42" s="184"/>
      <c r="AV42" s="184"/>
      <c r="AW42" s="185"/>
      <c r="AX42" s="186"/>
      <c r="AY42" s="187"/>
    </row>
    <row r="43" spans="2:51" ht="48.75" customHeight="1" x14ac:dyDescent="0.25">
      <c r="B43" s="192">
        <v>1</v>
      </c>
      <c r="C43" s="193" t="s">
        <v>61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>
        <f>T43*G9*12</f>
        <v>12691.569600000003</v>
      </c>
      <c r="R43" s="194"/>
      <c r="S43" s="194"/>
      <c r="T43" s="195">
        <v>1.07</v>
      </c>
      <c r="U43" s="196">
        <f>U45+U46+U47+U48+U49+U50+U51+U52</f>
        <v>13068.119999999999</v>
      </c>
      <c r="V43" s="197"/>
      <c r="W43" s="198">
        <f>U43/G9/12</f>
        <v>1.1017461859091091</v>
      </c>
    </row>
    <row r="44" spans="2:51" x14ac:dyDescent="0.25">
      <c r="B44" s="192"/>
      <c r="C44" s="199" t="s">
        <v>62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2"/>
      <c r="R44" s="203"/>
      <c r="S44" s="204"/>
      <c r="T44" s="205"/>
      <c r="U44" s="206"/>
      <c r="V44" s="207"/>
      <c r="W44" s="198"/>
    </row>
    <row r="45" spans="2:51" x14ac:dyDescent="0.25">
      <c r="B45" s="192"/>
      <c r="C45" s="208" t="s">
        <v>63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2"/>
      <c r="R45" s="203"/>
      <c r="S45" s="204"/>
      <c r="T45" s="205"/>
      <c r="U45" s="206">
        <v>620</v>
      </c>
      <c r="V45" s="207"/>
      <c r="W45" s="198"/>
    </row>
    <row r="46" spans="2:51" ht="24" customHeight="1" x14ac:dyDescent="0.25">
      <c r="B46" s="192"/>
      <c r="C46" s="209" t="s">
        <v>64</v>
      </c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1"/>
      <c r="Q46" s="202"/>
      <c r="R46" s="203"/>
      <c r="S46" s="204"/>
      <c r="T46" s="205"/>
      <c r="U46" s="206">
        <v>1601</v>
      </c>
      <c r="V46" s="207"/>
      <c r="W46" s="198"/>
    </row>
    <row r="47" spans="2:51" x14ac:dyDescent="0.25">
      <c r="B47" s="212"/>
      <c r="C47" s="213" t="s">
        <v>65</v>
      </c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5"/>
      <c r="Q47" s="216"/>
      <c r="R47" s="216"/>
      <c r="S47" s="216"/>
      <c r="T47" s="217"/>
      <c r="U47" s="218">
        <v>1700</v>
      </c>
      <c r="V47" s="219"/>
      <c r="W47" s="217"/>
    </row>
    <row r="48" spans="2:51" x14ac:dyDescent="0.25">
      <c r="B48" s="212"/>
      <c r="C48" s="220" t="s">
        <v>66</v>
      </c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2"/>
      <c r="Q48" s="223"/>
      <c r="R48" s="223"/>
      <c r="S48" s="223"/>
      <c r="T48" s="217"/>
      <c r="U48" s="218">
        <v>900</v>
      </c>
      <c r="V48" s="219"/>
      <c r="W48" s="217"/>
    </row>
    <row r="49" spans="2:23" x14ac:dyDescent="0.25">
      <c r="B49" s="212"/>
      <c r="C49" s="224" t="s">
        <v>67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6"/>
      <c r="Q49" s="227"/>
      <c r="R49" s="228"/>
      <c r="S49" s="229"/>
      <c r="T49" s="217"/>
      <c r="U49" s="218">
        <v>223</v>
      </c>
      <c r="V49" s="219"/>
      <c r="W49" s="217"/>
    </row>
    <row r="50" spans="2:23" x14ac:dyDescent="0.25">
      <c r="B50" s="212"/>
      <c r="C50" s="230" t="s">
        <v>68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2"/>
      <c r="Q50" s="233"/>
      <c r="R50" s="234"/>
      <c r="S50" s="235"/>
      <c r="T50" s="217"/>
      <c r="U50" s="218">
        <v>2004</v>
      </c>
      <c r="V50" s="219"/>
      <c r="W50" s="217"/>
    </row>
    <row r="51" spans="2:23" ht="15" customHeight="1" x14ac:dyDescent="0.25">
      <c r="B51" s="212"/>
      <c r="C51" s="220" t="s">
        <v>69</v>
      </c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2"/>
      <c r="Q51" s="227"/>
      <c r="R51" s="228"/>
      <c r="S51" s="229"/>
      <c r="T51" s="217"/>
      <c r="U51" s="218">
        <v>2720.12</v>
      </c>
      <c r="V51" s="219"/>
      <c r="W51" s="217"/>
    </row>
    <row r="52" spans="2:23" x14ac:dyDescent="0.25">
      <c r="B52" s="236"/>
      <c r="C52" s="220" t="s">
        <v>70</v>
      </c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2"/>
      <c r="Q52" s="237"/>
      <c r="R52" s="237"/>
      <c r="S52" s="237"/>
      <c r="T52" s="217"/>
      <c r="U52" s="218">
        <v>3300</v>
      </c>
      <c r="V52" s="219"/>
      <c r="W52" s="217"/>
    </row>
    <row r="53" spans="2:23" ht="44.25" customHeight="1" x14ac:dyDescent="0.25">
      <c r="B53" s="192">
        <v>2</v>
      </c>
      <c r="C53" s="238" t="s">
        <v>71</v>
      </c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41">
        <f>T53*G9*12</f>
        <v>9607.6368000000002</v>
      </c>
      <c r="R53" s="242"/>
      <c r="S53" s="243"/>
      <c r="T53" s="244">
        <v>0.81</v>
      </c>
      <c r="U53" s="241">
        <f>Q53</f>
        <v>9607.6368000000002</v>
      </c>
      <c r="V53" s="243"/>
      <c r="W53" s="244">
        <f>U53/G9/12</f>
        <v>0.80999999999999994</v>
      </c>
    </row>
    <row r="54" spans="2:23" x14ac:dyDescent="0.25">
      <c r="B54" s="192"/>
      <c r="C54" s="245" t="s">
        <v>62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7"/>
      <c r="Q54" s="248"/>
      <c r="R54" s="249"/>
      <c r="S54" s="250"/>
      <c r="T54" s="244"/>
      <c r="U54" s="251"/>
      <c r="V54" s="252"/>
      <c r="W54" s="244"/>
    </row>
    <row r="55" spans="2:23" ht="15" customHeight="1" x14ac:dyDescent="0.25">
      <c r="B55" s="192"/>
      <c r="C55" s="253" t="s">
        <v>72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5"/>
      <c r="Q55" s="248"/>
      <c r="R55" s="249"/>
      <c r="S55" s="250"/>
      <c r="T55" s="244"/>
      <c r="U55" s="206"/>
      <c r="V55" s="207"/>
      <c r="W55" s="244"/>
    </row>
    <row r="56" spans="2:23" ht="15" customHeight="1" x14ac:dyDescent="0.25">
      <c r="B56" s="192"/>
      <c r="C56" s="253" t="s">
        <v>73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5"/>
      <c r="Q56" s="248"/>
      <c r="R56" s="249"/>
      <c r="S56" s="250"/>
      <c r="T56" s="244"/>
      <c r="U56" s="256"/>
      <c r="V56" s="257"/>
      <c r="W56" s="244"/>
    </row>
    <row r="57" spans="2:23" ht="15" customHeight="1" x14ac:dyDescent="0.25">
      <c r="B57" s="192"/>
      <c r="C57" s="253" t="s">
        <v>74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5"/>
      <c r="Q57" s="248"/>
      <c r="R57" s="249"/>
      <c r="S57" s="250"/>
      <c r="T57" s="244"/>
      <c r="U57" s="206"/>
      <c r="V57" s="207"/>
      <c r="W57" s="244"/>
    </row>
    <row r="58" spans="2:23" ht="15" customHeight="1" x14ac:dyDescent="0.25">
      <c r="B58" s="258"/>
      <c r="C58" s="253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5"/>
      <c r="Q58" s="259"/>
      <c r="R58" s="260"/>
      <c r="S58" s="261"/>
      <c r="T58" s="262"/>
      <c r="U58" s="256"/>
      <c r="V58" s="257"/>
      <c r="W58" s="262"/>
    </row>
    <row r="59" spans="2:23" ht="15" customHeight="1" x14ac:dyDescent="0.25">
      <c r="B59" s="258"/>
      <c r="C59" s="253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5"/>
      <c r="Q59" s="259"/>
      <c r="R59" s="260"/>
      <c r="S59" s="261"/>
      <c r="T59" s="262"/>
      <c r="U59" s="263"/>
      <c r="V59" s="264"/>
      <c r="W59" s="262"/>
    </row>
    <row r="60" spans="2:23" x14ac:dyDescent="0.25">
      <c r="B60" s="192"/>
      <c r="C60" s="265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7"/>
      <c r="Q60" s="268"/>
      <c r="R60" s="269"/>
      <c r="S60" s="270"/>
      <c r="T60" s="244"/>
      <c r="U60" s="241"/>
      <c r="V60" s="243"/>
      <c r="W60" s="244"/>
    </row>
    <row r="61" spans="2:23" ht="15" customHeight="1" x14ac:dyDescent="0.25">
      <c r="B61" s="192">
        <v>3</v>
      </c>
      <c r="C61" s="238" t="s">
        <v>75</v>
      </c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40"/>
      <c r="Q61" s="271">
        <f>T61*G9*12</f>
        <v>9370.4112000000005</v>
      </c>
      <c r="R61" s="271"/>
      <c r="S61" s="271"/>
      <c r="T61" s="205">
        <v>0.79</v>
      </c>
      <c r="U61" s="241">
        <f>Q61</f>
        <v>9370.4112000000005</v>
      </c>
      <c r="V61" s="243"/>
      <c r="W61" s="244">
        <f>U61/G9/12</f>
        <v>0.79</v>
      </c>
    </row>
    <row r="62" spans="2:23" ht="15" customHeight="1" x14ac:dyDescent="0.25">
      <c r="B62" s="192"/>
      <c r="C62" s="199" t="s">
        <v>62</v>
      </c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1"/>
      <c r="Q62" s="272"/>
      <c r="R62" s="273"/>
      <c r="S62" s="274"/>
      <c r="T62" s="205"/>
      <c r="U62" s="241"/>
      <c r="V62" s="243"/>
      <c r="W62" s="244"/>
    </row>
    <row r="63" spans="2:23" x14ac:dyDescent="0.25">
      <c r="B63" s="275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23"/>
      <c r="R63" s="223"/>
      <c r="S63" s="223"/>
      <c r="T63" s="217"/>
      <c r="U63" s="233"/>
      <c r="V63" s="235"/>
      <c r="W63" s="217"/>
    </row>
    <row r="64" spans="2:23" x14ac:dyDescent="0.25">
      <c r="B64" s="275"/>
      <c r="C64" s="276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8"/>
      <c r="Q64" s="233">
        <f>T64*G9*11</f>
        <v>0</v>
      </c>
      <c r="R64" s="234"/>
      <c r="S64" s="235"/>
      <c r="T64" s="217"/>
      <c r="U64" s="233">
        <f>Q64</f>
        <v>0</v>
      </c>
      <c r="V64" s="235"/>
      <c r="W64" s="217">
        <f>U64/G9/11</f>
        <v>0</v>
      </c>
    </row>
    <row r="65" spans="2:23" ht="27.75" customHeight="1" x14ac:dyDescent="0.25">
      <c r="B65" s="275"/>
      <c r="C65" s="279" t="s">
        <v>76</v>
      </c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1"/>
      <c r="Q65" s="233">
        <f>T65*G9*11</f>
        <v>0</v>
      </c>
      <c r="R65" s="234"/>
      <c r="S65" s="235"/>
      <c r="T65" s="217"/>
      <c r="U65" s="233">
        <f>Q65</f>
        <v>0</v>
      </c>
      <c r="V65" s="235"/>
      <c r="W65" s="217">
        <f>U65/G9/11</f>
        <v>0</v>
      </c>
    </row>
    <row r="66" spans="2:23" x14ac:dyDescent="0.25">
      <c r="B66" s="275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23"/>
      <c r="R66" s="223"/>
      <c r="S66" s="223"/>
      <c r="T66" s="217"/>
      <c r="U66" s="233"/>
      <c r="V66" s="235"/>
      <c r="W66" s="217"/>
    </row>
    <row r="67" spans="2:23" s="111" customFormat="1" ht="30.75" customHeight="1" x14ac:dyDescent="0.25">
      <c r="B67" s="282" t="s">
        <v>77</v>
      </c>
      <c r="C67" s="283" t="s">
        <v>78</v>
      </c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41">
        <f>T67*G9*12</f>
        <v>9963.4752000000008</v>
      </c>
      <c r="R67" s="242"/>
      <c r="S67" s="243"/>
      <c r="T67" s="244">
        <v>0.84</v>
      </c>
      <c r="U67" s="241">
        <f>Q67</f>
        <v>9963.4752000000008</v>
      </c>
      <c r="V67" s="243"/>
      <c r="W67" s="244">
        <f>U67/G9/12</f>
        <v>0.84</v>
      </c>
    </row>
    <row r="68" spans="2:23" s="93" customFormat="1" hidden="1" x14ac:dyDescent="0.25">
      <c r="B68" s="275"/>
      <c r="C68" s="208" t="s">
        <v>79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23"/>
      <c r="R68" s="223"/>
      <c r="S68" s="223"/>
      <c r="T68" s="217"/>
      <c r="U68" s="284"/>
      <c r="V68" s="285"/>
      <c r="W68" s="217"/>
    </row>
    <row r="69" spans="2:23" hidden="1" x14ac:dyDescent="0.25">
      <c r="B69" s="275"/>
      <c r="C69" s="208" t="s">
        <v>80</v>
      </c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23"/>
      <c r="R69" s="223"/>
      <c r="S69" s="223"/>
      <c r="T69" s="217"/>
      <c r="U69" s="284"/>
      <c r="V69" s="285"/>
      <c r="W69" s="217"/>
    </row>
    <row r="70" spans="2:23" hidden="1" x14ac:dyDescent="0.25">
      <c r="B70" s="275"/>
      <c r="C70" s="208" t="s">
        <v>80</v>
      </c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23"/>
      <c r="R70" s="223"/>
      <c r="S70" s="223"/>
      <c r="T70" s="217"/>
      <c r="U70" s="284"/>
      <c r="V70" s="285"/>
      <c r="W70" s="217"/>
    </row>
    <row r="71" spans="2:23" hidden="1" x14ac:dyDescent="0.25">
      <c r="B71" s="275"/>
      <c r="C71" s="208" t="s">
        <v>81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23"/>
      <c r="R71" s="223"/>
      <c r="S71" s="223"/>
      <c r="T71" s="217"/>
      <c r="U71" s="284"/>
      <c r="V71" s="285"/>
      <c r="W71" s="217"/>
    </row>
    <row r="72" spans="2:23" hidden="1" x14ac:dyDescent="0.25">
      <c r="B72" s="275"/>
      <c r="C72" s="208" t="s">
        <v>82</v>
      </c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33"/>
      <c r="R72" s="234"/>
      <c r="S72" s="235"/>
      <c r="T72" s="217"/>
      <c r="U72" s="284"/>
      <c r="V72" s="285"/>
      <c r="W72" s="217"/>
    </row>
    <row r="73" spans="2:23" hidden="1" x14ac:dyDescent="0.25">
      <c r="B73" s="275"/>
      <c r="C73" s="208" t="s">
        <v>83</v>
      </c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33"/>
      <c r="R73" s="234"/>
      <c r="S73" s="235"/>
      <c r="T73" s="217"/>
      <c r="U73" s="284"/>
      <c r="V73" s="285"/>
      <c r="W73" s="217"/>
    </row>
    <row r="74" spans="2:23" x14ac:dyDescent="0.25">
      <c r="B74" s="275"/>
      <c r="C74" s="224" t="s">
        <v>84</v>
      </c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6"/>
      <c r="Q74" s="227"/>
      <c r="R74" s="228"/>
      <c r="S74" s="229"/>
      <c r="T74" s="217"/>
      <c r="U74" s="218"/>
      <c r="V74" s="219"/>
      <c r="W74" s="217"/>
    </row>
    <row r="75" spans="2:23" x14ac:dyDescent="0.25">
      <c r="B75" s="275"/>
      <c r="C75" s="224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6"/>
      <c r="Q75" s="227"/>
      <c r="R75" s="228"/>
      <c r="S75" s="229"/>
      <c r="T75" s="217"/>
      <c r="U75" s="218"/>
      <c r="V75" s="219"/>
      <c r="W75" s="217"/>
    </row>
    <row r="76" spans="2:23" x14ac:dyDescent="0.25">
      <c r="B76" s="275"/>
      <c r="C76" s="286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8"/>
      <c r="Q76" s="227"/>
      <c r="R76" s="228"/>
      <c r="S76" s="229"/>
      <c r="T76" s="217"/>
      <c r="U76" s="289"/>
      <c r="V76" s="290"/>
      <c r="W76" s="217"/>
    </row>
    <row r="77" spans="2:23" x14ac:dyDescent="0.25">
      <c r="B77" s="275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23"/>
      <c r="R77" s="223"/>
      <c r="S77" s="223"/>
      <c r="T77" s="217"/>
      <c r="U77" s="218"/>
      <c r="V77" s="219"/>
      <c r="W77" s="217"/>
    </row>
    <row r="78" spans="2:23" x14ac:dyDescent="0.25">
      <c r="B78" s="291" t="s">
        <v>85</v>
      </c>
      <c r="C78" s="292" t="s">
        <v>86</v>
      </c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4"/>
      <c r="Q78" s="295">
        <f>T78*G9*12</f>
        <v>13047.408000000001</v>
      </c>
      <c r="R78" s="296"/>
      <c r="S78" s="297"/>
      <c r="T78" s="252">
        <v>1.1000000000000001</v>
      </c>
      <c r="U78" s="241">
        <f>Q78</f>
        <v>13047.408000000001</v>
      </c>
      <c r="V78" s="243"/>
      <c r="W78" s="244">
        <f>U78/G9/12</f>
        <v>1.1000000000000001</v>
      </c>
    </row>
    <row r="79" spans="2:23" ht="25.5" customHeight="1" x14ac:dyDescent="0.25">
      <c r="B79" s="275"/>
      <c r="C79" s="279" t="s">
        <v>76</v>
      </c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1"/>
      <c r="Q79" s="233"/>
      <c r="R79" s="234"/>
      <c r="S79" s="235"/>
      <c r="T79" s="229"/>
      <c r="U79" s="218"/>
      <c r="V79" s="219"/>
      <c r="W79" s="217"/>
    </row>
    <row r="80" spans="2:23" x14ac:dyDescent="0.25">
      <c r="B80" s="275"/>
      <c r="C80" s="276" t="s">
        <v>87</v>
      </c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8"/>
      <c r="Q80" s="227"/>
      <c r="R80" s="228"/>
      <c r="S80" s="229"/>
      <c r="T80" s="229"/>
      <c r="U80" s="218"/>
      <c r="V80" s="219"/>
      <c r="W80" s="217"/>
    </row>
    <row r="81" spans="2:23" x14ac:dyDescent="0.25">
      <c r="B81" s="275"/>
      <c r="C81" s="230" t="s">
        <v>88</v>
      </c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2"/>
      <c r="Q81" s="227"/>
      <c r="R81" s="228"/>
      <c r="S81" s="229"/>
      <c r="T81" s="229"/>
      <c r="U81" s="218"/>
      <c r="V81" s="219"/>
      <c r="W81" s="217"/>
    </row>
    <row r="82" spans="2:23" x14ac:dyDescent="0.25">
      <c r="B82" s="275"/>
      <c r="C82" s="230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2"/>
      <c r="Q82" s="227"/>
      <c r="R82" s="228"/>
      <c r="S82" s="229"/>
      <c r="T82" s="229"/>
      <c r="U82" s="218"/>
      <c r="V82" s="219"/>
      <c r="W82" s="217"/>
    </row>
    <row r="83" spans="2:23" x14ac:dyDescent="0.25">
      <c r="B83" s="275"/>
      <c r="C83" s="298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300"/>
      <c r="Q83" s="227"/>
      <c r="R83" s="228"/>
      <c r="S83" s="229"/>
      <c r="T83" s="229"/>
      <c r="U83" s="218"/>
      <c r="V83" s="219"/>
      <c r="W83" s="217"/>
    </row>
    <row r="84" spans="2:23" x14ac:dyDescent="0.25">
      <c r="B84" s="275"/>
      <c r="C84" s="301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3"/>
      <c r="Q84" s="227"/>
      <c r="R84" s="228"/>
      <c r="S84" s="229"/>
      <c r="T84" s="229"/>
      <c r="U84" s="304"/>
      <c r="V84" s="305"/>
      <c r="W84" s="217"/>
    </row>
    <row r="85" spans="2:23" x14ac:dyDescent="0.25">
      <c r="B85" s="291" t="s">
        <v>89</v>
      </c>
      <c r="C85" s="306" t="s">
        <v>90</v>
      </c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8"/>
      <c r="Q85" s="241">
        <f>T85*G9*3</f>
        <v>0</v>
      </c>
      <c r="R85" s="242"/>
      <c r="S85" s="243"/>
      <c r="T85" s="252">
        <v>0</v>
      </c>
      <c r="U85" s="241">
        <f>Q85</f>
        <v>0</v>
      </c>
      <c r="V85" s="243"/>
      <c r="W85" s="244">
        <f>U85/G9/3</f>
        <v>0</v>
      </c>
    </row>
    <row r="86" spans="2:23" x14ac:dyDescent="0.25">
      <c r="B86" s="275"/>
      <c r="C86" s="309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1"/>
      <c r="Q86" s="227"/>
      <c r="R86" s="228"/>
      <c r="S86" s="229"/>
      <c r="T86" s="229"/>
      <c r="U86" s="218"/>
      <c r="V86" s="219"/>
      <c r="W86" s="217"/>
    </row>
    <row r="87" spans="2:23" x14ac:dyDescent="0.25">
      <c r="B87" s="275"/>
      <c r="C87" s="309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1"/>
      <c r="Q87" s="227"/>
      <c r="R87" s="228"/>
      <c r="S87" s="229"/>
      <c r="T87" s="229"/>
      <c r="U87" s="304"/>
      <c r="V87" s="305"/>
      <c r="W87" s="217"/>
    </row>
    <row r="88" spans="2:23" x14ac:dyDescent="0.25">
      <c r="B88" s="291" t="s">
        <v>91</v>
      </c>
      <c r="C88" s="312" t="s">
        <v>92</v>
      </c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3">
        <f>T88*G9*12</f>
        <v>7947.0576000000001</v>
      </c>
      <c r="R88" s="313"/>
      <c r="S88" s="313"/>
      <c r="T88" s="244">
        <v>0.67</v>
      </c>
      <c r="U88" s="241">
        <f>Q88</f>
        <v>7947.0576000000001</v>
      </c>
      <c r="V88" s="243"/>
      <c r="W88" s="244">
        <f>U88/G9/12</f>
        <v>0.66999999999999993</v>
      </c>
    </row>
    <row r="89" spans="2:23" x14ac:dyDescent="0.25">
      <c r="B89" s="275"/>
      <c r="C89" s="213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5"/>
      <c r="Q89" s="314"/>
      <c r="R89" s="315"/>
      <c r="S89" s="316"/>
      <c r="T89" s="229"/>
      <c r="U89" s="304"/>
      <c r="V89" s="305"/>
      <c r="W89" s="217"/>
    </row>
    <row r="90" spans="2:23" s="322" customFormat="1" x14ac:dyDescent="0.25">
      <c r="B90" s="291" t="s">
        <v>93</v>
      </c>
      <c r="C90" s="306" t="s">
        <v>94</v>
      </c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8"/>
      <c r="Q90" s="317">
        <f>Q91+Q92</f>
        <v>0</v>
      </c>
      <c r="R90" s="318"/>
      <c r="S90" s="319"/>
      <c r="T90" s="252">
        <f>T91+T92</f>
        <v>0</v>
      </c>
      <c r="U90" s="320">
        <f>U91+U92</f>
        <v>0</v>
      </c>
      <c r="V90" s="321"/>
      <c r="W90" s="244">
        <f>W91+W92</f>
        <v>0</v>
      </c>
    </row>
    <row r="91" spans="2:23" x14ac:dyDescent="0.25">
      <c r="B91" s="275"/>
      <c r="C91" s="276" t="s">
        <v>94</v>
      </c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8"/>
      <c r="Q91" s="317">
        <f>T91*G10*12</f>
        <v>0</v>
      </c>
      <c r="R91" s="318"/>
      <c r="S91" s="319"/>
      <c r="T91" s="252"/>
      <c r="U91" s="320">
        <f>Q91</f>
        <v>0</v>
      </c>
      <c r="V91" s="321"/>
      <c r="W91" s="244">
        <f>U91/G10/12</f>
        <v>0</v>
      </c>
    </row>
    <row r="92" spans="2:23" x14ac:dyDescent="0.25">
      <c r="B92" s="275"/>
      <c r="C92" s="276" t="s">
        <v>95</v>
      </c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8"/>
      <c r="Q92" s="323">
        <f>T92*G9*12</f>
        <v>0</v>
      </c>
      <c r="R92" s="324"/>
      <c r="S92" s="325"/>
      <c r="T92" s="229"/>
      <c r="U92" s="284">
        <v>0</v>
      </c>
      <c r="V92" s="285"/>
      <c r="W92" s="217">
        <f>U92/G9/12</f>
        <v>0</v>
      </c>
    </row>
    <row r="93" spans="2:23" x14ac:dyDescent="0.25">
      <c r="B93" s="275"/>
      <c r="C93" s="213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314"/>
      <c r="R93" s="315"/>
      <c r="S93" s="316"/>
      <c r="T93" s="229"/>
      <c r="U93" s="304"/>
      <c r="V93" s="305"/>
      <c r="W93" s="217"/>
    </row>
    <row r="94" spans="2:23" x14ac:dyDescent="0.25">
      <c r="B94" s="275"/>
      <c r="C94" s="213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314"/>
      <c r="R94" s="315"/>
      <c r="S94" s="316"/>
      <c r="T94" s="229"/>
      <c r="U94" s="218"/>
      <c r="V94" s="219"/>
      <c r="W94" s="217"/>
    </row>
    <row r="95" spans="2:23" x14ac:dyDescent="0.25">
      <c r="B95" s="326">
        <v>9</v>
      </c>
      <c r="C95" s="327" t="s">
        <v>96</v>
      </c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295"/>
      <c r="R95" s="296"/>
      <c r="S95" s="297"/>
      <c r="T95" s="229"/>
      <c r="U95" s="241"/>
      <c r="V95" s="243"/>
      <c r="W95" s="244"/>
    </row>
    <row r="96" spans="2:23" x14ac:dyDescent="0.25">
      <c r="B96" s="212"/>
      <c r="C96" s="208" t="s">
        <v>97</v>
      </c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329">
        <f>T96*G9*12</f>
        <v>18266.371200000001</v>
      </c>
      <c r="R96" s="329"/>
      <c r="S96" s="329"/>
      <c r="T96" s="217">
        <v>1.54</v>
      </c>
      <c r="U96" s="233">
        <f>Q96</f>
        <v>18266.371200000001</v>
      </c>
      <c r="V96" s="235"/>
      <c r="W96" s="217">
        <f>U96/G9/12</f>
        <v>1.54</v>
      </c>
    </row>
    <row r="97" spans="2:23" x14ac:dyDescent="0.25">
      <c r="B97" s="212"/>
      <c r="C97" s="208" t="s">
        <v>98</v>
      </c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23">
        <f>T97*G9*3</f>
        <v>0</v>
      </c>
      <c r="R97" s="223"/>
      <c r="S97" s="223"/>
      <c r="T97" s="217">
        <v>0</v>
      </c>
      <c r="U97" s="233">
        <f>Q97</f>
        <v>0</v>
      </c>
      <c r="V97" s="235"/>
      <c r="W97" s="217">
        <f>U97/G9/3</f>
        <v>0</v>
      </c>
    </row>
    <row r="98" spans="2:23" x14ac:dyDescent="0.25">
      <c r="B98" s="212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23"/>
      <c r="R98" s="223"/>
      <c r="S98" s="223"/>
      <c r="T98" s="217"/>
      <c r="U98" s="233"/>
      <c r="V98" s="235"/>
      <c r="W98" s="217"/>
    </row>
    <row r="99" spans="2:23" x14ac:dyDescent="0.25">
      <c r="B99" s="212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23"/>
      <c r="R99" s="223"/>
      <c r="S99" s="223"/>
      <c r="T99" s="217"/>
      <c r="U99" s="284"/>
      <c r="V99" s="285"/>
      <c r="W99" s="217"/>
    </row>
    <row r="100" spans="2:23" x14ac:dyDescent="0.25">
      <c r="B100" s="326">
        <v>10</v>
      </c>
      <c r="C100" s="327" t="s">
        <v>99</v>
      </c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30"/>
      <c r="R100" s="331"/>
      <c r="S100" s="332"/>
      <c r="T100" s="333"/>
      <c r="U100" s="320"/>
      <c r="V100" s="321"/>
      <c r="W100" s="244"/>
    </row>
    <row r="101" spans="2:23" x14ac:dyDescent="0.25">
      <c r="B101" s="212"/>
      <c r="C101" s="208" t="s">
        <v>100</v>
      </c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334">
        <f>T101*G9*12</f>
        <v>46852.056000000004</v>
      </c>
      <c r="R101" s="334"/>
      <c r="S101" s="334"/>
      <c r="T101" s="217">
        <v>3.95</v>
      </c>
      <c r="U101" s="284">
        <f>Q101</f>
        <v>46852.056000000004</v>
      </c>
      <c r="V101" s="285"/>
      <c r="W101" s="217">
        <f>U101/G9/12</f>
        <v>3.9499999999999997</v>
      </c>
    </row>
    <row r="102" spans="2:23" x14ac:dyDescent="0.25">
      <c r="B102" s="212"/>
      <c r="C102" s="208" t="s">
        <v>101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334">
        <f>T102*G9*12</f>
        <v>26450.654399999999</v>
      </c>
      <c r="R102" s="334"/>
      <c r="S102" s="334"/>
      <c r="T102" s="217">
        <v>2.23</v>
      </c>
      <c r="U102" s="284">
        <f>Q102</f>
        <v>26450.654399999999</v>
      </c>
      <c r="V102" s="285"/>
      <c r="W102" s="217">
        <f>U102/G9/12</f>
        <v>2.23</v>
      </c>
    </row>
    <row r="103" spans="2:23" x14ac:dyDescent="0.25">
      <c r="B103" s="212"/>
      <c r="C103" s="213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33"/>
      <c r="R103" s="234"/>
      <c r="S103" s="235"/>
      <c r="T103" s="228"/>
      <c r="U103" s="233"/>
      <c r="V103" s="235"/>
      <c r="W103" s="217"/>
    </row>
    <row r="104" spans="2:23" x14ac:dyDescent="0.25">
      <c r="B104" s="212"/>
      <c r="C104" s="213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27"/>
      <c r="R104" s="228"/>
      <c r="S104" s="229"/>
      <c r="T104" s="228"/>
      <c r="U104" s="227"/>
      <c r="V104" s="229"/>
      <c r="W104" s="217"/>
    </row>
    <row r="105" spans="2:23" x14ac:dyDescent="0.25">
      <c r="B105" s="335">
        <v>11</v>
      </c>
      <c r="C105" s="336" t="s">
        <v>102</v>
      </c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7">
        <f>T105*G9*12</f>
        <v>0</v>
      </c>
      <c r="R105" s="337"/>
      <c r="S105" s="337"/>
      <c r="T105" s="338">
        <v>0</v>
      </c>
      <c r="U105" s="320">
        <f>Q105</f>
        <v>0</v>
      </c>
      <c r="V105" s="321"/>
      <c r="W105" s="244">
        <f>U105/G9/12</f>
        <v>0</v>
      </c>
    </row>
    <row r="106" spans="2:23" x14ac:dyDescent="0.25">
      <c r="B106" s="335"/>
      <c r="C106" s="339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1"/>
      <c r="Q106" s="342"/>
      <c r="R106" s="343"/>
      <c r="S106" s="344"/>
      <c r="T106" s="338"/>
      <c r="U106" s="345"/>
      <c r="V106" s="346"/>
      <c r="W106" s="244"/>
    </row>
    <row r="107" spans="2:23" x14ac:dyDescent="0.25">
      <c r="B107" s="347" t="s">
        <v>103</v>
      </c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8">
        <f>Q43+Q53+Q64+Q65+Q67+Q78+Q85+Q88+Q90+Q96+Q97+Q101+Q102+Q103+Q105+Q61</f>
        <v>154196.64000000001</v>
      </c>
      <c r="R107" s="349"/>
      <c r="S107" s="349"/>
      <c r="T107" s="350">
        <f>T43+T53+T61+T64+T65+T67+T78+T85+T88+T90+T96+T97+T101+T102+T103+T105</f>
        <v>13</v>
      </c>
      <c r="U107" s="351">
        <f>U43+U53+U64+U65+U67+U78+U85+U88+U90+U101+U102+U105+U96+U97+U61</f>
        <v>154573.19039999999</v>
      </c>
      <c r="V107" s="352"/>
      <c r="W107" s="244">
        <f>W43+W53+W64+W65+W67+W78+W85+W90+W96+W101+W102+W105+W88+W97+W61</f>
        <v>13.03174618590911</v>
      </c>
    </row>
    <row r="108" spans="2:23" x14ac:dyDescent="0.25">
      <c r="B108" s="353"/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4"/>
      <c r="R108" s="355"/>
      <c r="S108" s="355"/>
      <c r="T108" s="356"/>
      <c r="U108" s="357"/>
      <c r="V108" s="357"/>
      <c r="W108" s="358"/>
    </row>
    <row r="109" spans="2:23" ht="33" customHeight="1" x14ac:dyDescent="0.25">
      <c r="B109" s="359" t="s">
        <v>104</v>
      </c>
      <c r="C109" s="360"/>
      <c r="D109" s="360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1"/>
      <c r="U109" s="362">
        <f>O24-U107</f>
        <v>-26729.430400000012</v>
      </c>
      <c r="V109" s="363"/>
      <c r="W109" s="364"/>
    </row>
    <row r="110" spans="2:23" x14ac:dyDescent="0.25">
      <c r="B110" s="365" t="s">
        <v>105</v>
      </c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7"/>
      <c r="W110" s="368"/>
    </row>
    <row r="111" spans="2:23" x14ac:dyDescent="0.25">
      <c r="B111" s="369" t="s">
        <v>106</v>
      </c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1"/>
      <c r="T111" s="372"/>
      <c r="U111" s="373">
        <v>0</v>
      </c>
      <c r="V111" s="374"/>
      <c r="W111" s="368"/>
    </row>
    <row r="112" spans="2:23" x14ac:dyDescent="0.25">
      <c r="B112" s="375" t="s">
        <v>107</v>
      </c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7"/>
      <c r="T112" s="378"/>
      <c r="U112" s="373">
        <f>O29</f>
        <v>0</v>
      </c>
      <c r="V112" s="374"/>
      <c r="W112" s="379"/>
    </row>
    <row r="113" spans="2:23" x14ac:dyDescent="0.25">
      <c r="B113" s="380" t="s">
        <v>108</v>
      </c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2"/>
      <c r="T113" s="383"/>
      <c r="U113" s="384">
        <f>U111+U112</f>
        <v>0</v>
      </c>
      <c r="V113" s="385"/>
      <c r="W113" s="368"/>
    </row>
    <row r="114" spans="2:23" x14ac:dyDescent="0.25">
      <c r="B114" s="386">
        <v>1</v>
      </c>
      <c r="C114" s="387"/>
      <c r="D114" s="387"/>
      <c r="E114" s="387"/>
      <c r="F114" s="387"/>
      <c r="G114" s="387"/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  <c r="S114" s="387"/>
      <c r="T114" s="388"/>
      <c r="U114" s="389"/>
      <c r="V114" s="389"/>
      <c r="W114" s="368"/>
    </row>
    <row r="115" spans="2:23" x14ac:dyDescent="0.25">
      <c r="B115" s="386">
        <v>2</v>
      </c>
      <c r="C115" s="390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2"/>
      <c r="T115" s="388"/>
      <c r="U115" s="323"/>
      <c r="V115" s="325"/>
      <c r="W115" s="368"/>
    </row>
    <row r="116" spans="2:23" x14ac:dyDescent="0.25">
      <c r="B116" s="386">
        <v>3</v>
      </c>
      <c r="C116" s="387"/>
      <c r="D116" s="387"/>
      <c r="E116" s="387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  <c r="S116" s="387"/>
      <c r="T116" s="388"/>
      <c r="U116" s="334">
        <v>0</v>
      </c>
      <c r="V116" s="334"/>
      <c r="W116" s="368"/>
    </row>
    <row r="117" spans="2:23" x14ac:dyDescent="0.25">
      <c r="B117" s="393" t="s">
        <v>109</v>
      </c>
      <c r="C117" s="394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5"/>
      <c r="T117" s="396"/>
      <c r="U117" s="397">
        <f>U114+U115+U116</f>
        <v>0</v>
      </c>
      <c r="V117" s="398"/>
      <c r="W117" s="368"/>
    </row>
    <row r="118" spans="2:23" x14ac:dyDescent="0.25">
      <c r="B118" s="399" t="s">
        <v>110</v>
      </c>
      <c r="C118" s="400"/>
      <c r="D118" s="400"/>
      <c r="E118" s="400"/>
      <c r="F118" s="400"/>
      <c r="G118" s="400"/>
      <c r="H118" s="400"/>
      <c r="I118" s="400"/>
      <c r="J118" s="400"/>
      <c r="K118" s="400"/>
      <c r="L118" s="400"/>
      <c r="M118" s="400"/>
      <c r="N118" s="400"/>
      <c r="O118" s="400"/>
      <c r="P118" s="400"/>
      <c r="Q118" s="400"/>
      <c r="R118" s="400"/>
      <c r="S118" s="401"/>
      <c r="T118" s="402"/>
      <c r="U118" s="403">
        <f>U113-U117</f>
        <v>0</v>
      </c>
      <c r="V118" s="404"/>
      <c r="W118" s="368"/>
    </row>
    <row r="119" spans="2:23" x14ac:dyDescent="0.25">
      <c r="B119" s="405"/>
      <c r="C119" s="406" t="s">
        <v>111</v>
      </c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1"/>
      <c r="U119" s="407"/>
      <c r="V119" s="407"/>
      <c r="W119" s="368"/>
    </row>
    <row r="120" spans="2:23" x14ac:dyDescent="0.25">
      <c r="B120" s="408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10"/>
      <c r="R120" s="410"/>
      <c r="S120" s="410"/>
      <c r="T120" s="411"/>
      <c r="U120" s="412"/>
      <c r="V120" s="412"/>
      <c r="W120" s="368"/>
    </row>
    <row r="121" spans="2:23" x14ac:dyDescent="0.25">
      <c r="B121" s="408"/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  <c r="Q121" s="413"/>
      <c r="R121" s="413"/>
      <c r="S121" s="413"/>
      <c r="T121" s="414"/>
      <c r="U121" s="415"/>
      <c r="V121" s="415"/>
      <c r="W121" s="368"/>
    </row>
    <row r="122" spans="2:23" x14ac:dyDescent="0.25">
      <c r="B122" s="408"/>
      <c r="C122" s="409" t="s">
        <v>112</v>
      </c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368"/>
    </row>
    <row r="123" spans="2:23" x14ac:dyDescent="0.25">
      <c r="B123" s="408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7"/>
      <c r="R123" s="417"/>
      <c r="S123" s="417"/>
      <c r="T123" s="414"/>
      <c r="U123" s="415"/>
      <c r="V123" s="415"/>
      <c r="W123" s="368"/>
    </row>
    <row r="124" spans="2:23" x14ac:dyDescent="0.25">
      <c r="B124" s="418"/>
      <c r="C124" s="409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19"/>
      <c r="R124" s="419"/>
      <c r="S124" s="419"/>
      <c r="T124" s="420"/>
      <c r="U124" s="421"/>
      <c r="V124" s="421"/>
      <c r="W124" s="379"/>
    </row>
    <row r="125" spans="2:23" x14ac:dyDescent="0.25">
      <c r="B125" s="418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22"/>
      <c r="R125" s="422"/>
      <c r="S125" s="422"/>
      <c r="T125" s="423"/>
      <c r="U125" s="421"/>
      <c r="V125" s="421"/>
      <c r="W125" s="379"/>
    </row>
    <row r="126" spans="2:23" x14ac:dyDescent="0.25">
      <c r="B126" s="424"/>
      <c r="C126" s="409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25"/>
      <c r="R126" s="425"/>
      <c r="S126" s="425"/>
      <c r="T126" s="358"/>
      <c r="U126" s="421"/>
      <c r="V126" s="421"/>
      <c r="W126" s="379"/>
    </row>
    <row r="127" spans="2:23" x14ac:dyDescent="0.25">
      <c r="B127" s="424"/>
      <c r="C127" s="409"/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26"/>
      <c r="R127" s="426"/>
      <c r="S127" s="426"/>
      <c r="T127" s="427"/>
      <c r="U127" s="428"/>
      <c r="V127" s="428"/>
      <c r="W127" s="368"/>
    </row>
    <row r="128" spans="2:23" x14ac:dyDescent="0.25">
      <c r="B128" s="429"/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  <c r="N128" s="429"/>
      <c r="O128" s="429"/>
      <c r="P128" s="429"/>
      <c r="Q128" s="430"/>
      <c r="R128" s="430"/>
      <c r="S128" s="430"/>
      <c r="T128" s="431"/>
      <c r="U128" s="432"/>
      <c r="V128" s="432"/>
      <c r="W128" s="368"/>
    </row>
    <row r="129" spans="2:23" x14ac:dyDescent="0.25">
      <c r="B129" s="430"/>
      <c r="C129" s="430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  <c r="T129" s="430"/>
      <c r="U129" s="430"/>
      <c r="V129" s="430"/>
      <c r="W129" s="430"/>
    </row>
    <row r="130" spans="2:23" x14ac:dyDescent="0.25">
      <c r="B130" s="433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35"/>
      <c r="U130" s="436"/>
      <c r="V130" s="436"/>
      <c r="W130" s="436"/>
    </row>
    <row r="131" spans="2:23" x14ac:dyDescent="0.25"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37"/>
      <c r="T131" s="437"/>
      <c r="U131" s="438"/>
      <c r="V131" s="438"/>
      <c r="W131" s="431"/>
    </row>
    <row r="132" spans="2:23" x14ac:dyDescent="0.25">
      <c r="B132" s="437"/>
      <c r="C132" s="437"/>
      <c r="D132" s="437"/>
      <c r="E132" s="437"/>
      <c r="F132" s="437"/>
      <c r="G132" s="437"/>
      <c r="H132" s="437"/>
      <c r="I132" s="437"/>
      <c r="J132" s="437"/>
      <c r="K132" s="437"/>
      <c r="L132" s="437"/>
      <c r="M132" s="437"/>
      <c r="N132" s="437"/>
      <c r="O132" s="437"/>
      <c r="P132" s="437"/>
      <c r="Q132" s="437"/>
      <c r="R132" s="437"/>
      <c r="S132" s="437"/>
      <c r="T132" s="437"/>
      <c r="U132" s="439"/>
      <c r="V132" s="440"/>
      <c r="W132" s="431"/>
    </row>
    <row r="133" spans="2:23" x14ac:dyDescent="0.25">
      <c r="B133" s="437"/>
      <c r="C133" s="437"/>
      <c r="D133" s="437"/>
      <c r="E133" s="437"/>
      <c r="F133" s="437"/>
      <c r="G133" s="437"/>
      <c r="H133" s="437"/>
      <c r="I133" s="437"/>
      <c r="J133" s="437"/>
      <c r="K133" s="437"/>
      <c r="L133" s="437"/>
      <c r="M133" s="437"/>
      <c r="N133" s="437"/>
      <c r="O133" s="437"/>
      <c r="P133" s="437"/>
      <c r="Q133" s="437"/>
      <c r="R133" s="437"/>
      <c r="S133" s="437"/>
      <c r="T133" s="437"/>
      <c r="U133" s="440"/>
      <c r="V133" s="440"/>
      <c r="W133" s="431"/>
    </row>
    <row r="134" spans="2:23" x14ac:dyDescent="0.25">
      <c r="B134" s="441"/>
      <c r="C134" s="441"/>
      <c r="D134" s="441"/>
      <c r="E134" s="441"/>
      <c r="F134" s="441"/>
      <c r="G134" s="441"/>
      <c r="H134" s="441"/>
      <c r="I134" s="441"/>
      <c r="J134" s="441"/>
      <c r="K134" s="441"/>
      <c r="L134" s="441"/>
      <c r="M134" s="441"/>
      <c r="N134" s="441"/>
      <c r="O134" s="441"/>
      <c r="P134" s="441"/>
      <c r="Q134" s="441"/>
      <c r="R134" s="441"/>
      <c r="S134" s="441"/>
      <c r="T134" s="418"/>
      <c r="U134" s="442"/>
      <c r="V134" s="442"/>
      <c r="W134" s="431"/>
    </row>
    <row r="135" spans="2:23" x14ac:dyDescent="0.25"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4"/>
      <c r="U135" s="442"/>
      <c r="V135" s="442"/>
      <c r="W135" s="431"/>
    </row>
    <row r="136" spans="2:23" x14ac:dyDescent="0.25">
      <c r="B136" s="443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4"/>
      <c r="U136" s="442"/>
      <c r="V136" s="442"/>
      <c r="W136" s="431"/>
    </row>
    <row r="137" spans="2:23" x14ac:dyDescent="0.25">
      <c r="B137" s="445"/>
      <c r="C137" s="409"/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46"/>
      <c r="U137" s="447"/>
      <c r="V137" s="447"/>
      <c r="W137" s="431"/>
    </row>
    <row r="138" spans="2:23" x14ac:dyDescent="0.25">
      <c r="B138" s="445"/>
      <c r="C138" s="409"/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46"/>
      <c r="U138" s="428"/>
      <c r="V138" s="428"/>
      <c r="W138" s="431"/>
    </row>
    <row r="139" spans="2:23" x14ac:dyDescent="0.25"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4"/>
      <c r="U139" s="442"/>
      <c r="V139" s="442"/>
      <c r="W139" s="431"/>
    </row>
    <row r="140" spans="2:23" x14ac:dyDescent="0.25">
      <c r="B140" s="448"/>
      <c r="C140" s="448"/>
      <c r="D140" s="448"/>
      <c r="E140" s="448"/>
      <c r="F140" s="448"/>
      <c r="G140" s="448"/>
      <c r="H140" s="449"/>
      <c r="I140" s="449"/>
      <c r="J140" s="449"/>
      <c r="K140" s="449"/>
      <c r="L140" s="449"/>
      <c r="M140" s="449"/>
      <c r="N140" s="449"/>
      <c r="O140" s="449"/>
      <c r="P140" s="449"/>
      <c r="Q140" s="431"/>
      <c r="R140" s="431"/>
      <c r="S140" s="431"/>
      <c r="T140" s="431"/>
      <c r="U140" s="450"/>
      <c r="V140" s="450"/>
      <c r="W140" s="431"/>
    </row>
    <row r="141" spans="2:23" x14ac:dyDescent="0.25">
      <c r="B141" s="451"/>
      <c r="C141" s="451"/>
      <c r="D141" s="451"/>
      <c r="E141" s="451"/>
      <c r="F141" s="451"/>
      <c r="G141" s="451"/>
      <c r="H141" s="451"/>
      <c r="I141" s="451"/>
      <c r="J141" s="451"/>
      <c r="K141" s="451"/>
      <c r="L141" s="451"/>
      <c r="M141" s="451"/>
      <c r="N141" s="451"/>
      <c r="O141" s="451"/>
      <c r="P141" s="451"/>
      <c r="Q141" s="451"/>
      <c r="R141" s="451"/>
      <c r="S141" s="451"/>
      <c r="T141" s="451"/>
      <c r="U141" s="451"/>
      <c r="V141" s="451"/>
      <c r="W141" s="431"/>
    </row>
    <row r="142" spans="2:23" x14ac:dyDescent="0.25">
      <c r="B142" s="443"/>
      <c r="C142" s="443"/>
      <c r="D142" s="443"/>
      <c r="E142" s="443"/>
      <c r="F142" s="443"/>
      <c r="G142" s="443"/>
      <c r="H142" s="443"/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3"/>
      <c r="T142" s="444"/>
      <c r="U142" s="421"/>
      <c r="V142" s="421"/>
      <c r="W142" s="431"/>
    </row>
    <row r="143" spans="2:23" x14ac:dyDescent="0.25"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3"/>
      <c r="T143" s="444"/>
      <c r="U143" s="421"/>
      <c r="V143" s="421"/>
      <c r="W143" s="431"/>
    </row>
  </sheetData>
  <mergeCells count="386">
    <mergeCell ref="H140:P140"/>
    <mergeCell ref="B141:V141"/>
    <mergeCell ref="B142:S142"/>
    <mergeCell ref="U142:V142"/>
    <mergeCell ref="B143:S143"/>
    <mergeCell ref="U143:V143"/>
    <mergeCell ref="C137:S137"/>
    <mergeCell ref="U137:V137"/>
    <mergeCell ref="C138:S138"/>
    <mergeCell ref="U138:V138"/>
    <mergeCell ref="B139:S139"/>
    <mergeCell ref="U139:V139"/>
    <mergeCell ref="U131:V131"/>
    <mergeCell ref="B134:S134"/>
    <mergeCell ref="U134:V134"/>
    <mergeCell ref="B135:S135"/>
    <mergeCell ref="U135:V135"/>
    <mergeCell ref="B136:S136"/>
    <mergeCell ref="U136:V136"/>
    <mergeCell ref="B128:P128"/>
    <mergeCell ref="Q128:S128"/>
    <mergeCell ref="U128:V128"/>
    <mergeCell ref="B129:W129"/>
    <mergeCell ref="B130:S130"/>
    <mergeCell ref="U130:W130"/>
    <mergeCell ref="C126:P126"/>
    <mergeCell ref="Q126:S126"/>
    <mergeCell ref="U126:V126"/>
    <mergeCell ref="C127:P127"/>
    <mergeCell ref="Q127:S127"/>
    <mergeCell ref="U127:V127"/>
    <mergeCell ref="Q123:S123"/>
    <mergeCell ref="U123:V123"/>
    <mergeCell ref="C124:P124"/>
    <mergeCell ref="Q124:S124"/>
    <mergeCell ref="U124:V124"/>
    <mergeCell ref="C125:P125"/>
    <mergeCell ref="Q125:S125"/>
    <mergeCell ref="U125:V125"/>
    <mergeCell ref="C120:P120"/>
    <mergeCell ref="Q120:S120"/>
    <mergeCell ref="U120:V120"/>
    <mergeCell ref="C121:S121"/>
    <mergeCell ref="U121:V121"/>
    <mergeCell ref="C122:V122"/>
    <mergeCell ref="B117:S117"/>
    <mergeCell ref="U117:V117"/>
    <mergeCell ref="B118:S118"/>
    <mergeCell ref="U118:V118"/>
    <mergeCell ref="C119:T119"/>
    <mergeCell ref="U119:V119"/>
    <mergeCell ref="C114:S114"/>
    <mergeCell ref="U114:V114"/>
    <mergeCell ref="C115:S115"/>
    <mergeCell ref="U115:V115"/>
    <mergeCell ref="C116:S116"/>
    <mergeCell ref="U116:V116"/>
    <mergeCell ref="B110:V110"/>
    <mergeCell ref="B111:S111"/>
    <mergeCell ref="U111:V111"/>
    <mergeCell ref="B112:S112"/>
    <mergeCell ref="U112:V112"/>
    <mergeCell ref="B113:S113"/>
    <mergeCell ref="U113:V113"/>
    <mergeCell ref="C106:P106"/>
    <mergeCell ref="Q106:S106"/>
    <mergeCell ref="B107:P107"/>
    <mergeCell ref="Q107:S107"/>
    <mergeCell ref="U107:V107"/>
    <mergeCell ref="B109:T109"/>
    <mergeCell ref="U109:W109"/>
    <mergeCell ref="C102:P102"/>
    <mergeCell ref="Q102:S102"/>
    <mergeCell ref="U102:V102"/>
    <mergeCell ref="Q103:S103"/>
    <mergeCell ref="U103:V103"/>
    <mergeCell ref="C105:P105"/>
    <mergeCell ref="Q105:S105"/>
    <mergeCell ref="U105:V105"/>
    <mergeCell ref="C99:P99"/>
    <mergeCell ref="Q99:S99"/>
    <mergeCell ref="U99:V99"/>
    <mergeCell ref="Q100:S100"/>
    <mergeCell ref="U100:V100"/>
    <mergeCell ref="C101:P101"/>
    <mergeCell ref="Q101:S101"/>
    <mergeCell ref="U101:V101"/>
    <mergeCell ref="C97:P97"/>
    <mergeCell ref="Q97:S97"/>
    <mergeCell ref="U97:V97"/>
    <mergeCell ref="C98:P98"/>
    <mergeCell ref="Q98:S98"/>
    <mergeCell ref="U98:V98"/>
    <mergeCell ref="U94:V94"/>
    <mergeCell ref="Q95:S95"/>
    <mergeCell ref="U95:V95"/>
    <mergeCell ref="C96:P96"/>
    <mergeCell ref="Q96:S96"/>
    <mergeCell ref="U96:V96"/>
    <mergeCell ref="C91:P91"/>
    <mergeCell ref="Q91:S91"/>
    <mergeCell ref="U91:V91"/>
    <mergeCell ref="C92:P92"/>
    <mergeCell ref="Q92:S92"/>
    <mergeCell ref="U92:V92"/>
    <mergeCell ref="U86:V86"/>
    <mergeCell ref="C88:P88"/>
    <mergeCell ref="Q88:S88"/>
    <mergeCell ref="U88:V88"/>
    <mergeCell ref="C90:P90"/>
    <mergeCell ref="Q90:S90"/>
    <mergeCell ref="U90:V90"/>
    <mergeCell ref="C83:P83"/>
    <mergeCell ref="U83:V83"/>
    <mergeCell ref="C84:P84"/>
    <mergeCell ref="C85:P85"/>
    <mergeCell ref="Q85:S85"/>
    <mergeCell ref="U85:V85"/>
    <mergeCell ref="C80:P80"/>
    <mergeCell ref="U80:V80"/>
    <mergeCell ref="C81:P81"/>
    <mergeCell ref="U81:V81"/>
    <mergeCell ref="C82:P82"/>
    <mergeCell ref="U82:V82"/>
    <mergeCell ref="C78:P78"/>
    <mergeCell ref="Q78:S78"/>
    <mergeCell ref="U78:V78"/>
    <mergeCell ref="C79:P79"/>
    <mergeCell ref="Q79:S79"/>
    <mergeCell ref="U79:V79"/>
    <mergeCell ref="C74:P74"/>
    <mergeCell ref="U74:V74"/>
    <mergeCell ref="C75:P75"/>
    <mergeCell ref="U75:V75"/>
    <mergeCell ref="C76:P76"/>
    <mergeCell ref="C77:P77"/>
    <mergeCell ref="Q77:S77"/>
    <mergeCell ref="U77:V77"/>
    <mergeCell ref="C72:P72"/>
    <mergeCell ref="Q72:S72"/>
    <mergeCell ref="U72:V72"/>
    <mergeCell ref="C73:P73"/>
    <mergeCell ref="Q73:S73"/>
    <mergeCell ref="U73:V73"/>
    <mergeCell ref="C70:P70"/>
    <mergeCell ref="Q70:S70"/>
    <mergeCell ref="U70:V70"/>
    <mergeCell ref="C71:P71"/>
    <mergeCell ref="Q71:S71"/>
    <mergeCell ref="U71:V71"/>
    <mergeCell ref="C68:P68"/>
    <mergeCell ref="Q68:S68"/>
    <mergeCell ref="U68:V68"/>
    <mergeCell ref="C69:P69"/>
    <mergeCell ref="Q69:S69"/>
    <mergeCell ref="U69:V69"/>
    <mergeCell ref="C66:P66"/>
    <mergeCell ref="Q66:S66"/>
    <mergeCell ref="U66:V66"/>
    <mergeCell ref="C67:P67"/>
    <mergeCell ref="Q67:S67"/>
    <mergeCell ref="U67:V67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59:P59"/>
    <mergeCell ref="Q60:S60"/>
    <mergeCell ref="U60:V60"/>
    <mergeCell ref="C61:P61"/>
    <mergeCell ref="Q61:S61"/>
    <mergeCell ref="U61:V61"/>
    <mergeCell ref="C56:P56"/>
    <mergeCell ref="U56:V56"/>
    <mergeCell ref="C57:P57"/>
    <mergeCell ref="U57:V57"/>
    <mergeCell ref="C58:P58"/>
    <mergeCell ref="U58:V58"/>
    <mergeCell ref="C53:P53"/>
    <mergeCell ref="Q53:S53"/>
    <mergeCell ref="U53:V53"/>
    <mergeCell ref="C54:P54"/>
    <mergeCell ref="C55:P55"/>
    <mergeCell ref="U55:V55"/>
    <mergeCell ref="C50:P50"/>
    <mergeCell ref="Q50:S50"/>
    <mergeCell ref="U50:V50"/>
    <mergeCell ref="C51:P51"/>
    <mergeCell ref="U51:V51"/>
    <mergeCell ref="C52:P52"/>
    <mergeCell ref="Q52:S52"/>
    <mergeCell ref="U52:V52"/>
    <mergeCell ref="Q47:S47"/>
    <mergeCell ref="U47:V47"/>
    <mergeCell ref="C48:P48"/>
    <mergeCell ref="Q48:S48"/>
    <mergeCell ref="U48:V48"/>
    <mergeCell ref="C49:P49"/>
    <mergeCell ref="U49:V49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29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К.Маркса,65(17)</vt:lpstr>
      <vt:lpstr>'К.Маркса,65(17)'!Область_печати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2018-04-01T20:08:08Z</dcterms:created>
  <dcterms:modified xsi:type="dcterms:W3CDTF">2018-04-01T20:08:08Z</dcterms:modified>
</cp:coreProperties>
</file>