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К.Маркса,100(17)" sheetId="1" r:id="rId1"/>
  </sheets>
  <definedNames>
    <definedName name="_xlnm.Print_Area" localSheetId="0">'К.Маркса,100(17)'!$A$1:$W$145</definedName>
  </definedNames>
  <calcPr calcId="145621"/>
</workbook>
</file>

<file path=xl/calcChain.xml><?xml version="1.0" encoding="utf-8"?>
<calcChain xmlns="http://schemas.openxmlformats.org/spreadsheetml/2006/main">
  <c r="U119" i="1" l="1"/>
  <c r="U114" i="1"/>
  <c r="U115" i="1" s="1"/>
  <c r="U120" i="1" s="1"/>
  <c r="Q107" i="1"/>
  <c r="U107" i="1" s="1"/>
  <c r="W107" i="1" s="1"/>
  <c r="U104" i="1"/>
  <c r="W104" i="1" s="1"/>
  <c r="Q104" i="1"/>
  <c r="Q103" i="1"/>
  <c r="U103" i="1" s="1"/>
  <c r="W103" i="1" s="1"/>
  <c r="U100" i="1"/>
  <c r="W100" i="1" s="1"/>
  <c r="Q100" i="1"/>
  <c r="W99" i="1"/>
  <c r="Q99" i="1"/>
  <c r="Q98" i="1"/>
  <c r="U98" i="1" s="1"/>
  <c r="W98" i="1" s="1"/>
  <c r="W95" i="1"/>
  <c r="Q95" i="1"/>
  <c r="Q94" i="1"/>
  <c r="U94" i="1" s="1"/>
  <c r="T93" i="1"/>
  <c r="T109" i="1" s="1"/>
  <c r="Q93" i="1"/>
  <c r="W91" i="1"/>
  <c r="Q91" i="1"/>
  <c r="U88" i="1"/>
  <c r="W88" i="1" s="1"/>
  <c r="Q88" i="1"/>
  <c r="U81" i="1"/>
  <c r="W81" i="1" s="1"/>
  <c r="Q81" i="1"/>
  <c r="Q70" i="1"/>
  <c r="U70" i="1" s="1"/>
  <c r="W70" i="1" s="1"/>
  <c r="W55" i="1"/>
  <c r="U55" i="1"/>
  <c r="Q55" i="1"/>
  <c r="U43" i="1"/>
  <c r="W43" i="1" s="1"/>
  <c r="Q43" i="1"/>
  <c r="Q109" i="1" s="1"/>
  <c r="AX40" i="1"/>
  <c r="AY40" i="1" s="1"/>
  <c r="AW40" i="1"/>
  <c r="AU40" i="1"/>
  <c r="AR40" i="1"/>
  <c r="Q37" i="1"/>
  <c r="Q36" i="1"/>
  <c r="Q35" i="1"/>
  <c r="Q34" i="1"/>
  <c r="O33" i="1"/>
  <c r="L33" i="1"/>
  <c r="Q33" i="1" s="1"/>
  <c r="J33" i="1"/>
  <c r="Q32" i="1"/>
  <c r="Q31" i="1"/>
  <c r="Q30" i="1"/>
  <c r="L29" i="1"/>
  <c r="Q29" i="1" s="1"/>
  <c r="Q28" i="1"/>
  <c r="L28" i="1"/>
  <c r="Q27" i="1"/>
  <c r="Q26" i="1"/>
  <c r="Q23" i="1"/>
  <c r="Q21" i="1" s="1"/>
  <c r="Q22" i="1"/>
  <c r="O21" i="1"/>
  <c r="O24" i="1" s="1"/>
  <c r="L21" i="1"/>
  <c r="W94" i="1" l="1"/>
  <c r="W93" i="1" s="1"/>
  <c r="W109" i="1" s="1"/>
  <c r="U93" i="1"/>
  <c r="U109" i="1" s="1"/>
  <c r="U111" i="1" s="1"/>
</calcChain>
</file>

<file path=xl/sharedStrings.xml><?xml version="1.0" encoding="utf-8"?>
<sst xmlns="http://schemas.openxmlformats.org/spreadsheetml/2006/main" count="132" uniqueCount="122">
  <si>
    <t>МУЖРЭП №5</t>
  </si>
  <si>
    <t>Лицевой счет по начислению и расходованию денежных средств</t>
  </si>
  <si>
    <t>период</t>
  </si>
  <si>
    <t>по</t>
  </si>
  <si>
    <t>К.Маркса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</si>
  <si>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</si>
  <si>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</si>
  <si>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</si>
  <si>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</si>
  <si>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</si>
  <si>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</si>
  <si>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</si>
  <si>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унифлекс</t>
  </si>
  <si>
    <t>Газ, х/в, г/в, ц/отопл., водоотведение, электоснабжение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</si>
  <si>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</si>
  <si>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</si>
  <si>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</si>
  <si>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</si>
  <si>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</si>
  <si>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</si>
  <si>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хвс-633,6, э.э-2347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</si>
  <si>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</si>
  <si>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</si>
  <si>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</si>
  <si>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</si>
  <si>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</si>
  <si>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</si>
  <si>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</si>
  <si>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</si>
  <si>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</si>
  <si>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</si>
  <si>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</si>
  <si>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</si>
  <si>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</si>
  <si>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Нежилые помещения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</si>
  <si>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</si>
  <si>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</si>
  <si>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</si>
  <si>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</si>
  <si>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</si>
  <si>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</si>
  <si>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</si>
  <si>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</si>
  <si>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</si>
  <si>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</si>
  <si>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</si>
  <si>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</si>
  <si>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</si>
  <si>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</si>
  <si>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</si>
  <si>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</si>
  <si>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</si>
  <si>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</si>
  <si>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</si>
  <si>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</si>
  <si>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</si>
  <si>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</si>
  <si>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</si>
  <si>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</si>
  <si>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</si>
  <si>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</si>
  <si>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</si>
  <si>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</si>
  <si>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Замена ламп накаливания</t>
  </si>
  <si>
    <t>Замена автомата воздухоудаления</t>
  </si>
  <si>
    <t>Ремонт окон (заделка окон сеткой)</t>
  </si>
  <si>
    <t>Ремонт окон (остекление и заделка окон сеткой,установка зонтов на вентканалы)</t>
  </si>
  <si>
    <t>Ремонт дверей, замена остекления, ремонт ящика для песка</t>
  </si>
  <si>
    <t>Смена остекления</t>
  </si>
  <si>
    <t>Установка дверных полотен</t>
  </si>
  <si>
    <t>Ремонт бетонной стяжки в подвале</t>
  </si>
  <si>
    <t>Ремонт бетонной стяжки под водосток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</si>
  <si>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</si>
  <si>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 xml:space="preserve">Устранение течи гвс </t>
  </si>
  <si>
    <t xml:space="preserve">Выезд на обследование гвс </t>
  </si>
  <si>
    <t xml:space="preserve">Выезд на обследование канализации  </t>
  </si>
  <si>
    <t xml:space="preserve">Обследование колодца на двор.тер.-ии </t>
  </si>
  <si>
    <t xml:space="preserve">Обследование труб на тех.этаже </t>
  </si>
  <si>
    <t xml:space="preserve">Устранение течи задвижки </t>
  </si>
  <si>
    <t xml:space="preserve">Устранение течи стояка отопления </t>
  </si>
  <si>
    <t xml:space="preserve">Устранение БЗК </t>
  </si>
  <si>
    <t>Аварийное обслуживание МУП ЖЭУ №7</t>
  </si>
  <si>
    <t>Содержание и тех.обслуживание внутридомового инженерного оборудования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</si>
  <si>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</si>
  <si>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</si>
  <si>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</si>
  <si>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</si>
  <si>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</si>
  <si>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</si>
  <si>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</si>
  <si>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</si>
  <si>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5</t>
  </si>
  <si>
    <t>Техническое обслуживание теплосетей</t>
  </si>
  <si>
    <t>Замена теплоизоляции труб системы отопления</t>
  </si>
  <si>
    <t>Замена труб г/вс</t>
  </si>
  <si>
    <t>Замена труб системы отопления</t>
  </si>
  <si>
    <t>Изоляция труб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</si>
  <si>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</si>
  <si>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</si>
  <si>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</si>
  <si>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</si>
  <si>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</si>
  <si>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</si>
  <si>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</si>
  <si>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</si>
  <si>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</si>
  <si>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</si>
  <si>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Уборка лестничных клеток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</si>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</sst>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5F5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6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9" fontId="54" fillId="0" borderId="0" applyFont="0" applyFill="0" applyBorder="0" applyAlignment="0" applyProtection="0"/>
  </cellStyleXfs>
  <cellXfs count="43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" fontId="8" fillId="2" borderId="8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0" fillId="4" borderId="13" xfId="0" applyNumberFormat="1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center"/>
    </xf>
    <xf numFmtId="4" fontId="10" fillId="4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9" fillId="3" borderId="16" xfId="0" applyFont="1" applyFill="1" applyBorder="1" applyAlignment="1">
      <alignment horizontal="left"/>
    </xf>
    <xf numFmtId="2" fontId="11" fillId="3" borderId="8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 wrapText="1"/>
    </xf>
    <xf numFmtId="2" fontId="9" fillId="3" borderId="5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22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0" fontId="15" fillId="0" borderId="0" xfId="0" applyFont="1"/>
    <xf numFmtId="0" fontId="16" fillId="3" borderId="16" xfId="0" applyFont="1" applyFill="1" applyBorder="1" applyAlignment="1">
      <alignment horizontal="center"/>
    </xf>
    <xf numFmtId="4" fontId="18" fillId="3" borderId="23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4" fontId="18" fillId="3" borderId="10" xfId="0" applyNumberFormat="1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2" fontId="19" fillId="3" borderId="8" xfId="0" applyNumberFormat="1" applyFont="1" applyFill="1" applyBorder="1" applyAlignment="1">
      <alignment horizontal="center" wrapText="1"/>
    </xf>
    <xf numFmtId="2" fontId="19" fillId="3" borderId="5" xfId="0" applyNumberFormat="1" applyFont="1" applyFill="1" applyBorder="1" applyAlignment="1">
      <alignment horizontal="center" wrapText="1"/>
    </xf>
    <xf numFmtId="2" fontId="19" fillId="3" borderId="5" xfId="0" applyNumberFormat="1" applyFont="1" applyFill="1" applyBorder="1" applyAlignment="1">
      <alignment horizontal="center"/>
    </xf>
    <xf numFmtId="2" fontId="19" fillId="3" borderId="8" xfId="0" applyNumberFormat="1" applyFont="1" applyFill="1" applyBorder="1" applyAlignment="1">
      <alignment horizontal="center"/>
    </xf>
    <xf numFmtId="2" fontId="19" fillId="3" borderId="22" xfId="0" applyNumberFormat="1" applyFont="1" applyFill="1" applyBorder="1" applyAlignment="1">
      <alignment horizontal="center"/>
    </xf>
    <xf numFmtId="2" fontId="19" fillId="3" borderId="10" xfId="0" applyNumberFormat="1" applyFont="1" applyFill="1" applyBorder="1" applyAlignment="1">
      <alignment horizontal="center"/>
    </xf>
    <xf numFmtId="2" fontId="19" fillId="3" borderId="0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0" fillId="0" borderId="0" xfId="0" applyFont="1"/>
    <xf numFmtId="2" fontId="9" fillId="3" borderId="8" xfId="0" applyNumberFormat="1" applyFont="1" applyFill="1" applyBorder="1" applyAlignment="1">
      <alignment horizontal="center" wrapText="1"/>
    </xf>
    <xf numFmtId="2" fontId="19" fillId="3" borderId="22" xfId="0" applyNumberFormat="1" applyFont="1" applyFill="1" applyBorder="1" applyAlignment="1">
      <alignment horizontal="center" wrapText="1"/>
    </xf>
    <xf numFmtId="2" fontId="19" fillId="3" borderId="10" xfId="0" applyNumberFormat="1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left"/>
    </xf>
    <xf numFmtId="0" fontId="21" fillId="3" borderId="22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2" fontId="21" fillId="3" borderId="8" xfId="0" applyNumberFormat="1" applyFont="1" applyFill="1" applyBorder="1" applyAlignment="1">
      <alignment horizontal="center"/>
    </xf>
    <xf numFmtId="2" fontId="21" fillId="3" borderId="5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22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164" fontId="21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2" fontId="11" fillId="3" borderId="5" xfId="0" applyNumberFormat="1" applyFont="1" applyFill="1" applyBorder="1" applyAlignment="1">
      <alignment horizontal="center" wrapText="1"/>
    </xf>
    <xf numFmtId="2" fontId="11" fillId="3" borderId="5" xfId="0" applyNumberFormat="1" applyFont="1" applyFill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2" fontId="11" fillId="3" borderId="12" xfId="0" applyNumberFormat="1" applyFont="1" applyFill="1" applyBorder="1" applyAlignment="1">
      <alignment horizontal="center" wrapText="1"/>
    </xf>
    <xf numFmtId="2" fontId="11" fillId="3" borderId="6" xfId="0" applyNumberFormat="1" applyFont="1" applyFill="1" applyBorder="1" applyAlignment="1">
      <alignment horizontal="center" wrapText="1"/>
    </xf>
    <xf numFmtId="2" fontId="11" fillId="3" borderId="6" xfId="0" applyNumberFormat="1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0" fontId="22" fillId="5" borderId="24" xfId="1" applyNumberFormat="1" applyFont="1" applyFill="1" applyBorder="1" applyAlignment="1">
      <alignment horizontal="center" vertical="center"/>
    </xf>
    <xf numFmtId="0" fontId="22" fillId="5" borderId="25" xfId="1" applyNumberFormat="1" applyFont="1" applyFill="1" applyBorder="1" applyAlignment="1">
      <alignment horizontal="center" wrapText="1"/>
    </xf>
    <xf numFmtId="0" fontId="22" fillId="5" borderId="26" xfId="1" applyNumberFormat="1" applyFont="1" applyFill="1" applyBorder="1" applyAlignment="1">
      <alignment horizontal="center" wrapText="1"/>
    </xf>
    <xf numFmtId="0" fontId="22" fillId="5" borderId="24" xfId="1" applyNumberFormat="1" applyFont="1" applyFill="1" applyBorder="1" applyAlignment="1">
      <alignment horizontal="center" textRotation="90" wrapText="1"/>
    </xf>
    <xf numFmtId="0" fontId="23" fillId="3" borderId="2" xfId="0" applyFont="1" applyFill="1" applyBorder="1" applyAlignment="1"/>
    <xf numFmtId="0" fontId="23" fillId="3" borderId="3" xfId="0" applyFont="1" applyFill="1" applyBorder="1" applyAlignment="1"/>
    <xf numFmtId="0" fontId="23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2" fillId="5" borderId="24" xfId="1" applyNumberFormat="1" applyFont="1" applyFill="1" applyBorder="1" applyAlignment="1">
      <alignment horizontal="center" wrapText="1"/>
    </xf>
    <xf numFmtId="0" fontId="22" fillId="5" borderId="24" xfId="1" applyNumberFormat="1" applyFont="1" applyFill="1" applyBorder="1" applyAlignment="1">
      <alignment horizontal="center" wrapText="1"/>
    </xf>
    <xf numFmtId="0" fontId="22" fillId="5" borderId="24" xfId="1" applyNumberFormat="1" applyFont="1" applyFill="1" applyBorder="1" applyAlignment="1">
      <alignment horizontal="center" vertical="center"/>
    </xf>
    <xf numFmtId="0" fontId="22" fillId="5" borderId="26" xfId="1" applyNumberFormat="1" applyFont="1" applyFill="1" applyBorder="1" applyAlignment="1">
      <alignment horizontal="center" wrapText="1"/>
    </xf>
    <xf numFmtId="0" fontId="22" fillId="5" borderId="26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1" fontId="22" fillId="5" borderId="24" xfId="1" applyNumberFormat="1" applyFont="1" applyFill="1" applyBorder="1" applyAlignment="1">
      <alignment horizontal="left"/>
    </xf>
    <xf numFmtId="0" fontId="18" fillId="5" borderId="24" xfId="1" applyNumberFormat="1" applyFont="1" applyFill="1" applyBorder="1" applyAlignment="1">
      <alignment horizontal="left" wrapText="1"/>
    </xf>
    <xf numFmtId="4" fontId="16" fillId="5" borderId="26" xfId="1" applyNumberFormat="1" applyFont="1" applyFill="1" applyBorder="1" applyAlignment="1">
      <alignment horizontal="center"/>
    </xf>
    <xf numFmtId="2" fontId="25" fillId="5" borderId="24" xfId="1" applyNumberFormat="1" applyFont="1" applyFill="1" applyBorder="1" applyAlignment="1">
      <alignment horizontal="center"/>
    </xf>
    <xf numFmtId="4" fontId="26" fillId="5" borderId="26" xfId="1" applyNumberFormat="1" applyFont="1" applyFill="1" applyBorder="1" applyAlignment="1">
      <alignment horizontal="center"/>
    </xf>
    <xf numFmtId="2" fontId="27" fillId="5" borderId="24" xfId="1" applyNumberFormat="1" applyFont="1" applyFill="1" applyBorder="1" applyAlignment="1">
      <alignment horizontal="center"/>
    </xf>
    <xf numFmtId="2" fontId="28" fillId="5" borderId="26" xfId="1" applyNumberFormat="1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1" fontId="22" fillId="5" borderId="0" xfId="1" applyNumberFormat="1" applyFont="1" applyFill="1" applyBorder="1" applyAlignment="1">
      <alignment horizontal="left"/>
    </xf>
    <xf numFmtId="0" fontId="18" fillId="5" borderId="0" xfId="1" applyNumberFormat="1" applyFont="1" applyFill="1" applyBorder="1" applyAlignment="1">
      <alignment horizontal="left" wrapText="1"/>
    </xf>
    <xf numFmtId="4" fontId="16" fillId="5" borderId="0" xfId="1" applyNumberFormat="1" applyFont="1" applyFill="1" applyBorder="1" applyAlignment="1">
      <alignment horizontal="center"/>
    </xf>
    <xf numFmtId="2" fontId="25" fillId="5" borderId="0" xfId="1" applyNumberFormat="1" applyFont="1" applyFill="1" applyBorder="1" applyAlignment="1">
      <alignment horizontal="center"/>
    </xf>
    <xf numFmtId="4" fontId="26" fillId="5" borderId="0" xfId="1" applyNumberFormat="1" applyFont="1" applyFill="1" applyBorder="1" applyAlignment="1">
      <alignment horizontal="center"/>
    </xf>
    <xf numFmtId="2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vertical="center" wrapText="1"/>
    </xf>
    <xf numFmtId="4" fontId="29" fillId="3" borderId="32" xfId="0" applyNumberFormat="1" applyFont="1" applyFill="1" applyBorder="1" applyAlignment="1">
      <alignment horizontal="center" wrapText="1"/>
    </xf>
    <xf numFmtId="2" fontId="29" fillId="3" borderId="32" xfId="0" applyNumberFormat="1" applyFont="1" applyFill="1" applyBorder="1" applyAlignment="1">
      <alignment horizontal="center" wrapText="1"/>
    </xf>
    <xf numFmtId="2" fontId="29" fillId="3" borderId="33" xfId="0" applyNumberFormat="1" applyFont="1" applyFill="1" applyBorder="1" applyAlignment="1">
      <alignment horizontal="center"/>
    </xf>
    <xf numFmtId="2" fontId="29" fillId="3" borderId="34" xfId="0" applyNumberFormat="1" applyFont="1" applyFill="1" applyBorder="1" applyAlignment="1">
      <alignment horizontal="center"/>
    </xf>
    <xf numFmtId="2" fontId="29" fillId="3" borderId="32" xfId="0" applyNumberFormat="1" applyFont="1" applyFill="1" applyBorder="1" applyAlignment="1">
      <alignment horizontal="center"/>
    </xf>
    <xf numFmtId="0" fontId="29" fillId="3" borderId="35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36" xfId="0" applyFont="1" applyFill="1" applyBorder="1" applyAlignment="1">
      <alignment horizontal="left" vertical="center" wrapText="1"/>
    </xf>
    <xf numFmtId="4" fontId="29" fillId="3" borderId="35" xfId="0" applyNumberFormat="1" applyFont="1" applyFill="1" applyBorder="1" applyAlignment="1">
      <alignment horizontal="center" vertical="center" wrapText="1"/>
    </xf>
    <xf numFmtId="4" fontId="29" fillId="3" borderId="31" xfId="0" applyNumberFormat="1" applyFont="1" applyFill="1" applyBorder="1" applyAlignment="1">
      <alignment horizontal="center" vertical="center" wrapText="1"/>
    </xf>
    <xf numFmtId="4" fontId="29" fillId="3" borderId="36" xfId="0" applyNumberFormat="1" applyFont="1" applyFill="1" applyBorder="1" applyAlignment="1">
      <alignment horizontal="center" vertical="center" wrapText="1"/>
    </xf>
    <xf numFmtId="2" fontId="29" fillId="3" borderId="16" xfId="0" applyNumberFormat="1" applyFont="1" applyFill="1" applyBorder="1" applyAlignment="1">
      <alignment horizontal="center" wrapText="1"/>
    </xf>
    <xf numFmtId="2" fontId="29" fillId="3" borderId="35" xfId="0" applyNumberFormat="1" applyFont="1" applyFill="1" applyBorder="1" applyAlignment="1">
      <alignment horizontal="center"/>
    </xf>
    <xf numFmtId="2" fontId="29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horizontal="left"/>
    </xf>
    <xf numFmtId="0" fontId="31" fillId="3" borderId="31" xfId="0" applyFont="1" applyFill="1" applyBorder="1" applyAlignment="1">
      <alignment horizontal="left"/>
    </xf>
    <xf numFmtId="0" fontId="31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36" xfId="0" applyFont="1" applyFill="1" applyBorder="1" applyAlignment="1">
      <alignment horizontal="left" vertical="center" wrapText="1"/>
    </xf>
    <xf numFmtId="0" fontId="33" fillId="3" borderId="16" xfId="0" applyFont="1" applyFill="1" applyBorder="1" applyAlignment="1">
      <alignment horizontal="center"/>
    </xf>
    <xf numFmtId="0" fontId="31" fillId="3" borderId="16" xfId="0" applyFont="1" applyFill="1" applyBorder="1" applyAlignment="1"/>
    <xf numFmtId="1" fontId="31" fillId="3" borderId="16" xfId="0" applyNumberFormat="1" applyFont="1" applyFill="1" applyBorder="1" applyAlignment="1">
      <alignment horizontal="center"/>
    </xf>
    <xf numFmtId="2" fontId="31" fillId="3" borderId="16" xfId="0" applyNumberFormat="1" applyFont="1" applyFill="1" applyBorder="1" applyAlignment="1">
      <alignment horizontal="center"/>
    </xf>
    <xf numFmtId="2" fontId="34" fillId="3" borderId="35" xfId="0" applyNumberFormat="1" applyFont="1" applyFill="1" applyBorder="1" applyAlignment="1">
      <alignment horizontal="center"/>
    </xf>
    <xf numFmtId="2" fontId="34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 applyAlignment="1"/>
    <xf numFmtId="0" fontId="31" fillId="3" borderId="31" xfId="0" applyFont="1" applyFill="1" applyBorder="1" applyAlignment="1"/>
    <xf numFmtId="0" fontId="31" fillId="3" borderId="36" xfId="0" applyFont="1" applyFill="1" applyBorder="1" applyAlignment="1"/>
    <xf numFmtId="2" fontId="31" fillId="3" borderId="16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wrapText="1"/>
    </xf>
    <xf numFmtId="0" fontId="31" fillId="3" borderId="31" xfId="0" applyFont="1" applyFill="1" applyBorder="1" applyAlignment="1">
      <alignment wrapText="1"/>
    </xf>
    <xf numFmtId="0" fontId="31" fillId="3" borderId="36" xfId="0" applyFont="1" applyFill="1" applyBorder="1" applyAlignment="1">
      <alignment wrapText="1"/>
    </xf>
    <xf numFmtId="2" fontId="31" fillId="3" borderId="35" xfId="0" applyNumberFormat="1" applyFont="1" applyFill="1" applyBorder="1" applyAlignment="1">
      <alignment horizontal="center"/>
    </xf>
    <xf numFmtId="2" fontId="31" fillId="3" borderId="31" xfId="0" applyNumberFormat="1" applyFont="1" applyFill="1" applyBorder="1" applyAlignment="1">
      <alignment horizontal="center"/>
    </xf>
    <xf numFmtId="2" fontId="31" fillId="3" borderId="36" xfId="0" applyNumberFormat="1" applyFont="1" applyFill="1" applyBorder="1" applyAlignment="1">
      <alignment horizontal="center"/>
    </xf>
    <xf numFmtId="0" fontId="29" fillId="3" borderId="35" xfId="0" applyFont="1" applyFill="1" applyBorder="1" applyAlignment="1">
      <alignment vertical="center" wrapText="1"/>
    </xf>
    <xf numFmtId="0" fontId="29" fillId="3" borderId="31" xfId="0" applyFont="1" applyFill="1" applyBorder="1" applyAlignment="1">
      <alignment vertical="center" wrapText="1"/>
    </xf>
    <xf numFmtId="0" fontId="29" fillId="3" borderId="36" xfId="0" applyFont="1" applyFill="1" applyBorder="1" applyAlignment="1">
      <alignment vertical="center" wrapText="1"/>
    </xf>
    <xf numFmtId="2" fontId="29" fillId="3" borderId="31" xfId="0" applyNumberFormat="1" applyFont="1" applyFill="1" applyBorder="1" applyAlignment="1">
      <alignment horizontal="center"/>
    </xf>
    <xf numFmtId="2" fontId="29" fillId="3" borderId="16" xfId="0" applyNumberFormat="1" applyFont="1" applyFill="1" applyBorder="1" applyAlignment="1">
      <alignment horizontal="center"/>
    </xf>
    <xf numFmtId="0" fontId="29" fillId="3" borderId="35" xfId="0" applyFont="1" applyFill="1" applyBorder="1" applyAlignment="1">
      <alignment horizontal="left" wrapText="1"/>
    </xf>
    <xf numFmtId="0" fontId="29" fillId="3" borderId="31" xfId="0" applyFont="1" applyFill="1" applyBorder="1" applyAlignment="1">
      <alignment horizontal="left" wrapText="1"/>
    </xf>
    <xf numFmtId="0" fontId="29" fillId="3" borderId="36" xfId="0" applyFont="1" applyFill="1" applyBorder="1" applyAlignment="1">
      <alignment horizontal="left" wrapText="1"/>
    </xf>
    <xf numFmtId="2" fontId="29" fillId="3" borderId="35" xfId="0" applyNumberFormat="1" applyFont="1" applyFill="1" applyBorder="1" applyAlignment="1">
      <alignment horizontal="center" vertical="center"/>
    </xf>
    <xf numFmtId="2" fontId="29" fillId="3" borderId="31" xfId="0" applyNumberFormat="1" applyFont="1" applyFill="1" applyBorder="1" applyAlignment="1">
      <alignment horizontal="center" vertical="center"/>
    </xf>
    <xf numFmtId="2" fontId="29" fillId="3" borderId="36" xfId="0" applyNumberFormat="1" applyFont="1" applyFill="1" applyBorder="1" applyAlignment="1">
      <alignment horizontal="center" vertical="center"/>
    </xf>
    <xf numFmtId="2" fontId="29" fillId="3" borderId="35" xfId="0" applyNumberFormat="1" applyFont="1" applyFill="1" applyBorder="1" applyAlignment="1">
      <alignment horizontal="center"/>
    </xf>
    <xf numFmtId="2" fontId="29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horizontal="left" wrapText="1"/>
    </xf>
    <xf numFmtId="0" fontId="31" fillId="3" borderId="31" xfId="0" applyFont="1" applyFill="1" applyBorder="1" applyAlignment="1">
      <alignment horizontal="left" wrapText="1"/>
    </xf>
    <xf numFmtId="0" fontId="31" fillId="3" borderId="36" xfId="0" applyFont="1" applyFill="1" applyBorder="1" applyAlignment="1">
      <alignment horizontal="left" wrapText="1"/>
    </xf>
    <xf numFmtId="0" fontId="35" fillId="3" borderId="16" xfId="0" applyFont="1" applyFill="1" applyBorder="1" applyAlignment="1">
      <alignment horizontal="center" vertical="center"/>
    </xf>
    <xf numFmtId="2" fontId="36" fillId="3" borderId="35" xfId="0" applyNumberFormat="1" applyFont="1" applyFill="1" applyBorder="1" applyAlignment="1">
      <alignment horizontal="center" vertical="center"/>
    </xf>
    <xf numFmtId="2" fontId="36" fillId="3" borderId="31" xfId="0" applyNumberFormat="1" applyFont="1" applyFill="1" applyBorder="1" applyAlignment="1">
      <alignment horizontal="center" vertical="center"/>
    </xf>
    <xf numFmtId="2" fontId="36" fillId="3" borderId="36" xfId="0" applyNumberFormat="1" applyFont="1" applyFill="1" applyBorder="1" applyAlignment="1">
      <alignment horizontal="center" vertical="center"/>
    </xf>
    <xf numFmtId="2" fontId="36" fillId="3" borderId="16" xfId="0" applyNumberFormat="1" applyFont="1" applyFill="1" applyBorder="1" applyAlignment="1">
      <alignment horizontal="center"/>
    </xf>
    <xf numFmtId="2" fontId="36" fillId="3" borderId="35" xfId="0" applyNumberFormat="1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/>
    </xf>
    <xf numFmtId="2" fontId="29" fillId="3" borderId="35" xfId="0" applyNumberFormat="1" applyFont="1" applyFill="1" applyBorder="1" applyAlignment="1">
      <alignment horizontal="center" vertical="center"/>
    </xf>
    <xf numFmtId="2" fontId="29" fillId="3" borderId="31" xfId="0" applyNumberFormat="1" applyFont="1" applyFill="1" applyBorder="1" applyAlignment="1">
      <alignment horizontal="center" vertical="center"/>
    </xf>
    <xf numFmtId="2" fontId="29" fillId="3" borderId="36" xfId="0" applyNumberFormat="1" applyFont="1" applyFill="1" applyBorder="1" applyAlignment="1">
      <alignment horizontal="center" vertical="center"/>
    </xf>
    <xf numFmtId="2" fontId="29" fillId="3" borderId="16" xfId="0" applyNumberFormat="1" applyFont="1" applyFill="1" applyBorder="1" applyAlignment="1">
      <alignment horizontal="center" vertical="center" wrapText="1"/>
    </xf>
    <xf numFmtId="2" fontId="29" fillId="3" borderId="35" xfId="0" applyNumberFormat="1" applyFont="1" applyFill="1" applyBorder="1" applyAlignment="1">
      <alignment horizontal="center" vertical="center" wrapText="1"/>
    </xf>
    <xf numFmtId="2" fontId="29" fillId="3" borderId="31" xfId="0" applyNumberFormat="1" applyFont="1" applyFill="1" applyBorder="1" applyAlignment="1">
      <alignment horizontal="center" vertical="center" wrapText="1"/>
    </xf>
    <xf numFmtId="2" fontId="29" fillId="3" borderId="36" xfId="0" applyNumberFormat="1" applyFont="1" applyFill="1" applyBorder="1" applyAlignment="1">
      <alignment horizontal="center" vertical="center" wrapText="1"/>
    </xf>
    <xf numFmtId="49" fontId="33" fillId="3" borderId="16" xfId="0" applyNumberFormat="1" applyFont="1" applyFill="1" applyBorder="1" applyAlignment="1">
      <alignment horizontal="center"/>
    </xf>
    <xf numFmtId="49" fontId="30" fillId="3" borderId="16" xfId="0" applyNumberFormat="1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wrapText="1"/>
    </xf>
    <xf numFmtId="0" fontId="29" fillId="3" borderId="35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9" fillId="3" borderId="36" xfId="0" applyFont="1" applyFill="1" applyBorder="1" applyAlignment="1">
      <alignment horizontal="center"/>
    </xf>
    <xf numFmtId="2" fontId="22" fillId="3" borderId="35" xfId="0" applyNumberFormat="1" applyFont="1" applyFill="1" applyBorder="1" applyAlignment="1">
      <alignment horizontal="center"/>
    </xf>
    <xf numFmtId="2" fontId="22" fillId="3" borderId="36" xfId="0" applyNumberFormat="1" applyFont="1" applyFill="1" applyBorder="1" applyAlignment="1">
      <alignment horizontal="center"/>
    </xf>
    <xf numFmtId="2" fontId="31" fillId="3" borderId="35" xfId="0" applyNumberFormat="1" applyFont="1" applyFill="1" applyBorder="1" applyAlignment="1">
      <alignment horizontal="center"/>
    </xf>
    <xf numFmtId="2" fontId="31" fillId="3" borderId="31" xfId="0" applyNumberFormat="1" applyFont="1" applyFill="1" applyBorder="1" applyAlignment="1">
      <alignment horizontal="center"/>
    </xf>
    <xf numFmtId="2" fontId="31" fillId="3" borderId="36" xfId="0" applyNumberFormat="1" applyFont="1" applyFill="1" applyBorder="1" applyAlignment="1">
      <alignment horizontal="center"/>
    </xf>
    <xf numFmtId="2" fontId="22" fillId="3" borderId="35" xfId="0" applyNumberFormat="1" applyFont="1" applyFill="1" applyBorder="1" applyAlignment="1">
      <alignment horizontal="center"/>
    </xf>
    <xf numFmtId="2" fontId="22" fillId="3" borderId="36" xfId="0" applyNumberFormat="1" applyFont="1" applyFill="1" applyBorder="1" applyAlignment="1">
      <alignment horizontal="center"/>
    </xf>
    <xf numFmtId="0" fontId="31" fillId="3" borderId="35" xfId="0" applyFont="1" applyFill="1" applyBorder="1" applyAlignment="1">
      <alignment horizontal="center"/>
    </xf>
    <xf numFmtId="0" fontId="31" fillId="3" borderId="31" xfId="0" applyFont="1" applyFill="1" applyBorder="1" applyAlignment="1">
      <alignment horizontal="center"/>
    </xf>
    <xf numFmtId="0" fontId="31" fillId="3" borderId="36" xfId="0" applyFont="1" applyFill="1" applyBorder="1" applyAlignment="1">
      <alignment horizontal="center"/>
    </xf>
    <xf numFmtId="49" fontId="30" fillId="3" borderId="16" xfId="0" applyNumberFormat="1" applyFont="1" applyFill="1" applyBorder="1" applyAlignment="1">
      <alignment horizontal="center"/>
    </xf>
    <xf numFmtId="0" fontId="29" fillId="3" borderId="35" xfId="0" applyFont="1" applyFill="1" applyBorder="1" applyAlignment="1">
      <alignment horizontal="left"/>
    </xf>
    <xf numFmtId="0" fontId="29" fillId="3" borderId="31" xfId="0" applyFont="1" applyFill="1" applyBorder="1" applyAlignment="1">
      <alignment horizontal="left"/>
    </xf>
    <xf numFmtId="0" fontId="29" fillId="3" borderId="36" xfId="0" applyFont="1" applyFill="1" applyBorder="1" applyAlignment="1">
      <alignment horizontal="left"/>
    </xf>
    <xf numFmtId="0" fontId="37" fillId="3" borderId="35" xfId="0" applyFont="1" applyFill="1" applyBorder="1" applyAlignment="1"/>
    <xf numFmtId="0" fontId="37" fillId="3" borderId="31" xfId="0" applyFont="1" applyFill="1" applyBorder="1" applyAlignment="1"/>
    <xf numFmtId="0" fontId="37" fillId="3" borderId="36" xfId="0" applyFont="1" applyFill="1" applyBorder="1" applyAlignment="1"/>
    <xf numFmtId="0" fontId="37" fillId="3" borderId="35" xfId="0" applyFont="1" applyFill="1" applyBorder="1" applyAlignment="1">
      <alignment horizontal="left"/>
    </xf>
    <xf numFmtId="0" fontId="37" fillId="3" borderId="31" xfId="0" applyFont="1" applyFill="1" applyBorder="1" applyAlignment="1">
      <alignment horizontal="left"/>
    </xf>
    <xf numFmtId="0" fontId="37" fillId="3" borderId="36" xfId="0" applyFont="1" applyFill="1" applyBorder="1" applyAlignment="1">
      <alignment horizontal="left"/>
    </xf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4" fillId="3" borderId="35" xfId="0" applyNumberFormat="1" applyFont="1" applyFill="1" applyBorder="1" applyAlignment="1">
      <alignment horizontal="center"/>
    </xf>
    <xf numFmtId="2" fontId="34" fillId="3" borderId="36" xfId="0" applyNumberFormat="1" applyFont="1" applyFill="1" applyBorder="1" applyAlignment="1">
      <alignment horizontal="center"/>
    </xf>
    <xf numFmtId="0" fontId="29" fillId="3" borderId="35" xfId="0" applyFont="1" applyFill="1" applyBorder="1" applyAlignment="1"/>
    <xf numFmtId="0" fontId="29" fillId="3" borderId="31" xfId="0" applyFont="1" applyFill="1" applyBorder="1" applyAlignment="1"/>
    <xf numFmtId="0" fontId="29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29" fillId="3" borderId="16" xfId="0" applyFont="1" applyFill="1" applyBorder="1" applyAlignment="1"/>
    <xf numFmtId="4" fontId="29" fillId="3" borderId="16" xfId="0" applyNumberFormat="1" applyFont="1" applyFill="1" applyBorder="1" applyAlignment="1">
      <alignment horizontal="center"/>
    </xf>
    <xf numFmtId="0" fontId="31" fillId="3" borderId="35" xfId="0" applyFont="1" applyFill="1" applyBorder="1" applyAlignment="1"/>
    <xf numFmtId="0" fontId="31" fillId="3" borderId="31" xfId="0" applyFont="1" applyFill="1" applyBorder="1" applyAlignment="1"/>
    <xf numFmtId="0" fontId="31" fillId="3" borderId="36" xfId="0" applyFont="1" applyFill="1" applyBorder="1" applyAlignment="1"/>
    <xf numFmtId="4" fontId="31" fillId="3" borderId="35" xfId="0" applyNumberFormat="1" applyFont="1" applyFill="1" applyBorder="1" applyAlignment="1">
      <alignment horizontal="center"/>
    </xf>
    <xf numFmtId="4" fontId="31" fillId="3" borderId="31" xfId="0" applyNumberFormat="1" applyFont="1" applyFill="1" applyBorder="1" applyAlignment="1">
      <alignment horizontal="center"/>
    </xf>
    <xf numFmtId="4" fontId="31" fillId="3" borderId="36" xfId="0" applyNumberFormat="1" applyFont="1" applyFill="1" applyBorder="1" applyAlignment="1">
      <alignment horizontal="center"/>
    </xf>
    <xf numFmtId="4" fontId="29" fillId="3" borderId="35" xfId="0" applyNumberFormat="1" applyFont="1" applyFill="1" applyBorder="1" applyAlignment="1">
      <alignment horizontal="center"/>
    </xf>
    <xf numFmtId="4" fontId="29" fillId="3" borderId="31" xfId="0" applyNumberFormat="1" applyFont="1" applyFill="1" applyBorder="1" applyAlignment="1">
      <alignment horizontal="center"/>
    </xf>
    <xf numFmtId="4" fontId="29" fillId="3" borderId="36" xfId="0" applyNumberFormat="1" applyFont="1" applyFill="1" applyBorder="1" applyAlignment="1">
      <alignment horizontal="center"/>
    </xf>
    <xf numFmtId="2" fontId="18" fillId="3" borderId="35" xfId="0" applyNumberFormat="1" applyFont="1" applyFill="1" applyBorder="1" applyAlignment="1">
      <alignment horizontal="center"/>
    </xf>
    <xf numFmtId="2" fontId="18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1" fillId="3" borderId="35" xfId="0" applyNumberFormat="1" applyFont="1" applyFill="1" applyBorder="1" applyAlignment="1">
      <alignment horizontal="center"/>
    </xf>
    <xf numFmtId="4" fontId="31" fillId="3" borderId="31" xfId="0" applyNumberFormat="1" applyFont="1" applyFill="1" applyBorder="1" applyAlignment="1">
      <alignment horizontal="center"/>
    </xf>
    <xf numFmtId="4" fontId="31" fillId="3" borderId="3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29" fillId="3" borderId="35" xfId="0" applyFont="1" applyFill="1" applyBorder="1" applyAlignment="1"/>
    <xf numFmtId="0" fontId="29" fillId="3" borderId="31" xfId="0" applyFont="1" applyFill="1" applyBorder="1" applyAlignment="1"/>
    <xf numFmtId="165" fontId="31" fillId="3" borderId="16" xfId="0" applyNumberFormat="1" applyFont="1" applyFill="1" applyBorder="1" applyAlignment="1">
      <alignment horizontal="center"/>
    </xf>
    <xf numFmtId="0" fontId="38" fillId="3" borderId="35" xfId="0" applyFont="1" applyFill="1" applyBorder="1" applyAlignment="1">
      <alignment horizontal="center"/>
    </xf>
    <xf numFmtId="0" fontId="38" fillId="3" borderId="31" xfId="0" applyFont="1" applyFill="1" applyBorder="1" applyAlignment="1">
      <alignment horizontal="center"/>
    </xf>
    <xf numFmtId="0" fontId="38" fillId="3" borderId="36" xfId="0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1" fillId="3" borderId="16" xfId="0" applyNumberFormat="1" applyFont="1" applyFill="1" applyBorder="1" applyAlignment="1">
      <alignment horizontal="center"/>
    </xf>
    <xf numFmtId="0" fontId="29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vertical="center"/>
    </xf>
    <xf numFmtId="2" fontId="18" fillId="3" borderId="16" xfId="0" applyNumberFormat="1" applyFont="1" applyFill="1" applyBorder="1" applyAlignment="1">
      <alignment horizontal="center" vertical="center"/>
    </xf>
    <xf numFmtId="2" fontId="18" fillId="3" borderId="16" xfId="0" applyNumberFormat="1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2" fontId="18" fillId="3" borderId="35" xfId="0" applyNumberFormat="1" applyFont="1" applyFill="1" applyBorder="1" applyAlignment="1">
      <alignment horizontal="center" vertical="center"/>
    </xf>
    <xf numFmtId="2" fontId="18" fillId="3" borderId="31" xfId="0" applyNumberFormat="1" applyFont="1" applyFill="1" applyBorder="1" applyAlignment="1">
      <alignment horizontal="center" vertical="center"/>
    </xf>
    <xf numFmtId="2" fontId="18" fillId="3" borderId="36" xfId="0" applyNumberFormat="1" applyFont="1" applyFill="1" applyBorder="1" applyAlignment="1">
      <alignment horizontal="center" vertical="center"/>
    </xf>
    <xf numFmtId="2" fontId="18" fillId="3" borderId="37" xfId="0" applyNumberFormat="1" applyFont="1" applyFill="1" applyBorder="1" applyAlignment="1">
      <alignment horizontal="center"/>
    </xf>
    <xf numFmtId="2" fontId="18" fillId="3" borderId="38" xfId="0" applyNumberFormat="1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/>
    </xf>
    <xf numFmtId="4" fontId="41" fillId="6" borderId="16" xfId="0" applyNumberFormat="1" applyFont="1" applyFill="1" applyBorder="1" applyAlignment="1">
      <alignment horizontal="center"/>
    </xf>
    <xf numFmtId="0" fontId="41" fillId="6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8" fillId="6" borderId="39" xfId="0" applyNumberFormat="1" applyFont="1" applyFill="1" applyBorder="1" applyAlignment="1">
      <alignment horizontal="center"/>
    </xf>
    <xf numFmtId="2" fontId="18" fillId="6" borderId="40" xfId="0" applyNumberFormat="1" applyFont="1" applyFill="1" applyBorder="1" applyAlignment="1">
      <alignment horizontal="center"/>
    </xf>
    <xf numFmtId="2" fontId="29" fillId="7" borderId="16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4" fontId="41" fillId="3" borderId="0" xfId="0" applyNumberFormat="1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8" fillId="3" borderId="41" xfId="0" applyNumberFormat="1" applyFont="1" applyFill="1" applyBorder="1" applyAlignment="1">
      <alignment horizontal="center"/>
    </xf>
    <xf numFmtId="2" fontId="29" fillId="3" borderId="0" xfId="0" applyNumberFormat="1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center" wrapText="1"/>
    </xf>
    <xf numFmtId="4" fontId="2" fillId="8" borderId="2" xfId="0" applyNumberFormat="1" applyFont="1" applyFill="1" applyBorder="1" applyAlignment="1">
      <alignment horizontal="center" vertical="center"/>
    </xf>
    <xf numFmtId="4" fontId="2" fillId="8" borderId="3" xfId="0" applyNumberFormat="1" applyFont="1" applyFill="1" applyBorder="1" applyAlignment="1">
      <alignment horizontal="center" vertical="center"/>
    </xf>
    <xf numFmtId="4" fontId="2" fillId="8" borderId="4" xfId="0" applyNumberFormat="1" applyFont="1" applyFill="1" applyBorder="1" applyAlignment="1">
      <alignment horizontal="center" vertical="center"/>
    </xf>
    <xf numFmtId="0" fontId="43" fillId="3" borderId="42" xfId="0" applyFont="1" applyFill="1" applyBorder="1" applyAlignment="1">
      <alignment horizontal="center" vertical="center"/>
    </xf>
    <xf numFmtId="0" fontId="43" fillId="3" borderId="43" xfId="0" applyFont="1" applyFill="1" applyBorder="1" applyAlignment="1">
      <alignment horizontal="center" vertical="center"/>
    </xf>
    <xf numFmtId="0" fontId="43" fillId="3" borderId="44" xfId="0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33" fillId="3" borderId="42" xfId="0" applyFont="1" applyFill="1" applyBorder="1" applyAlignment="1">
      <alignment horizontal="left"/>
    </xf>
    <xf numFmtId="0" fontId="33" fillId="3" borderId="43" xfId="0" applyFont="1" applyFill="1" applyBorder="1" applyAlignment="1">
      <alignment horizontal="left"/>
    </xf>
    <xf numFmtId="0" fontId="33" fillId="3" borderId="44" xfId="0" applyFont="1" applyFill="1" applyBorder="1" applyAlignment="1">
      <alignment horizontal="left"/>
    </xf>
    <xf numFmtId="2" fontId="33" fillId="3" borderId="43" xfId="0" applyNumberFormat="1" applyFont="1" applyFill="1" applyBorder="1" applyAlignment="1">
      <alignment horizontal="center" wrapText="1"/>
    </xf>
    <xf numFmtId="4" fontId="45" fillId="3" borderId="42" xfId="0" applyNumberFormat="1" applyFont="1" applyFill="1" applyBorder="1" applyAlignment="1">
      <alignment horizontal="center"/>
    </xf>
    <xf numFmtId="4" fontId="45" fillId="3" borderId="44" xfId="0" applyNumberFormat="1" applyFont="1" applyFill="1" applyBorder="1" applyAlignment="1">
      <alignment horizontal="center"/>
    </xf>
    <xf numFmtId="0" fontId="46" fillId="3" borderId="42" xfId="0" applyFont="1" applyFill="1" applyBorder="1" applyAlignment="1">
      <alignment horizontal="left"/>
    </xf>
    <xf numFmtId="0" fontId="46" fillId="3" borderId="43" xfId="0" applyFont="1" applyFill="1" applyBorder="1" applyAlignment="1">
      <alignment horizontal="left"/>
    </xf>
    <xf numFmtId="0" fontId="46" fillId="3" borderId="44" xfId="0" applyFont="1" applyFill="1" applyBorder="1" applyAlignment="1">
      <alignment horizontal="left"/>
    </xf>
    <xf numFmtId="2" fontId="46" fillId="3" borderId="43" xfId="0" applyNumberFormat="1" applyFont="1" applyFill="1" applyBorder="1" applyAlignment="1">
      <alignment horizontal="center" wrapText="1"/>
    </xf>
    <xf numFmtId="2" fontId="47" fillId="3" borderId="0" xfId="0" applyNumberFormat="1" applyFont="1" applyFill="1" applyBorder="1" applyAlignment="1">
      <alignment horizontal="center"/>
    </xf>
    <xf numFmtId="0" fontId="46" fillId="3" borderId="45" xfId="0" applyFont="1" applyFill="1" applyBorder="1" applyAlignment="1">
      <alignment horizontal="center"/>
    </xf>
    <xf numFmtId="0" fontId="46" fillId="3" borderId="46" xfId="0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2" fontId="46" fillId="3" borderId="46" xfId="0" applyNumberFormat="1" applyFont="1" applyFill="1" applyBorder="1" applyAlignment="1">
      <alignment horizontal="center" wrapText="1"/>
    </xf>
    <xf numFmtId="4" fontId="48" fillId="3" borderId="45" xfId="0" applyNumberFormat="1" applyFont="1" applyFill="1" applyBorder="1" applyAlignment="1">
      <alignment horizontal="center"/>
    </xf>
    <xf numFmtId="0" fontId="48" fillId="3" borderId="47" xfId="0" applyFont="1" applyFill="1" applyBorder="1" applyAlignment="1">
      <alignment horizontal="center"/>
    </xf>
    <xf numFmtId="0" fontId="49" fillId="3" borderId="16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left"/>
    </xf>
    <xf numFmtId="2" fontId="22" fillId="3" borderId="16" xfId="0" applyNumberFormat="1" applyFont="1" applyFill="1" applyBorder="1" applyAlignment="1">
      <alignment horizontal="center" wrapText="1"/>
    </xf>
    <xf numFmtId="4" fontId="31" fillId="3" borderId="16" xfId="0" applyNumberFormat="1" applyFont="1" applyFill="1" applyBorder="1" applyAlignment="1">
      <alignment horizontal="center"/>
    </xf>
    <xf numFmtId="0" fontId="22" fillId="3" borderId="35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left"/>
    </xf>
    <xf numFmtId="0" fontId="22" fillId="3" borderId="36" xfId="0" applyFont="1" applyFill="1" applyBorder="1" applyAlignment="1">
      <alignment horizontal="left"/>
    </xf>
    <xf numFmtId="0" fontId="50" fillId="3" borderId="48" xfId="0" applyFont="1" applyFill="1" applyBorder="1" applyAlignment="1">
      <alignment horizontal="center"/>
    </xf>
    <xf numFmtId="0" fontId="50" fillId="3" borderId="49" xfId="0" applyFont="1" applyFill="1" applyBorder="1" applyAlignment="1">
      <alignment horizontal="center"/>
    </xf>
    <xf numFmtId="0" fontId="50" fillId="3" borderId="50" xfId="0" applyFont="1" applyFill="1" applyBorder="1" applyAlignment="1">
      <alignment horizontal="center"/>
    </xf>
    <xf numFmtId="2" fontId="50" fillId="3" borderId="49" xfId="0" applyNumberFormat="1" applyFont="1" applyFill="1" applyBorder="1" applyAlignment="1">
      <alignment horizontal="center" wrapText="1"/>
    </xf>
    <xf numFmtId="4" fontId="45" fillId="3" borderId="48" xfId="0" applyNumberFormat="1" applyFont="1" applyFill="1" applyBorder="1" applyAlignment="1">
      <alignment horizontal="center"/>
    </xf>
    <xf numFmtId="4" fontId="45" fillId="3" borderId="50" xfId="0" applyNumberFormat="1" applyFont="1" applyFill="1" applyBorder="1" applyAlignment="1">
      <alignment horizontal="center"/>
    </xf>
    <xf numFmtId="0" fontId="46" fillId="3" borderId="45" xfId="0" applyFont="1" applyFill="1" applyBorder="1" applyAlignment="1">
      <alignment horizontal="left"/>
    </xf>
    <xf numFmtId="0" fontId="46" fillId="3" borderId="46" xfId="0" applyFont="1" applyFill="1" applyBorder="1" applyAlignment="1">
      <alignment horizontal="left"/>
    </xf>
    <xf numFmtId="0" fontId="46" fillId="3" borderId="47" xfId="0" applyFont="1" applyFill="1" applyBorder="1" applyAlignment="1">
      <alignment horizontal="left"/>
    </xf>
    <xf numFmtId="2" fontId="46" fillId="3" borderId="0" xfId="0" applyNumberFormat="1" applyFont="1" applyFill="1" applyBorder="1" applyAlignment="1">
      <alignment horizontal="center" wrapText="1"/>
    </xf>
    <xf numFmtId="4" fontId="45" fillId="3" borderId="51" xfId="0" applyNumberFormat="1" applyFont="1" applyFill="1" applyBorder="1" applyAlignment="1">
      <alignment horizontal="center"/>
    </xf>
    <xf numFmtId="4" fontId="45" fillId="3" borderId="52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4" fontId="31" fillId="3" borderId="1" xfId="0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2" fontId="31" fillId="3" borderId="0" xfId="0" applyNumberFormat="1" applyFont="1" applyFill="1" applyBorder="1" applyAlignment="1">
      <alignment horizontal="center"/>
    </xf>
    <xf numFmtId="2" fontId="31" fillId="3" borderId="0" xfId="0" applyNumberFormat="1" applyFont="1" applyFill="1" applyBorder="1" applyAlignment="1">
      <alignment horizontal="center"/>
    </xf>
    <xf numFmtId="4" fontId="31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3" fontId="29" fillId="3" borderId="0" xfId="0" applyNumberFormat="1" applyFont="1" applyFill="1" applyBorder="1" applyAlignment="1">
      <alignment horizontal="center"/>
    </xf>
    <xf numFmtId="3" fontId="29" fillId="3" borderId="0" xfId="0" applyNumberFormat="1" applyFont="1" applyFill="1" applyBorder="1" applyAlignment="1">
      <alignment horizontal="center"/>
    </xf>
    <xf numFmtId="4" fontId="29" fillId="3" borderId="0" xfId="0" applyNumberFormat="1" applyFont="1" applyFill="1" applyBorder="1" applyAlignment="1">
      <alignment horizontal="center"/>
    </xf>
    <xf numFmtId="164" fontId="29" fillId="3" borderId="0" xfId="0" applyNumberFormat="1" applyFont="1" applyFill="1" applyBorder="1" applyAlignment="1">
      <alignment horizontal="center"/>
    </xf>
    <xf numFmtId="164" fontId="29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2" fontId="29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4" fontId="52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left"/>
    </xf>
    <xf numFmtId="4" fontId="45" fillId="3" borderId="0" xfId="0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left"/>
    </xf>
    <xf numFmtId="0" fontId="46" fillId="3" borderId="0" xfId="0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4" fontId="2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45"/>
  <sheetViews>
    <sheetView tabSelected="1" topLeftCell="A116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7" customWidth="1"/>
    <col min="18" max="18" width="2.5703125" style="437" customWidth="1"/>
    <col min="19" max="19" width="9.140625" style="437"/>
    <col min="20" max="20" width="7.5703125" style="437" customWidth="1"/>
    <col min="21" max="22" width="9.140625" style="437"/>
    <col min="23" max="23" width="8.7109375" style="437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9"/>
      <c r="G6" s="10"/>
      <c r="H6" s="10"/>
      <c r="I6" s="10"/>
      <c r="J6" s="10"/>
      <c r="K6" s="10"/>
      <c r="L6" s="1"/>
      <c r="M6" s="10"/>
      <c r="N6" s="10"/>
      <c r="O6" s="10"/>
      <c r="P6" s="10"/>
      <c r="Q6" s="11"/>
      <c r="R6" s="11"/>
      <c r="S6" s="11"/>
      <c r="T6" s="11"/>
      <c r="U6" s="11"/>
      <c r="V6" s="12"/>
      <c r="W6" s="4"/>
    </row>
    <row r="7" spans="2:23" x14ac:dyDescent="0.25">
      <c r="B7" s="13"/>
      <c r="C7" s="14" t="s">
        <v>2</v>
      </c>
      <c r="D7" s="14"/>
      <c r="E7" s="14"/>
      <c r="F7" s="15">
        <v>43009</v>
      </c>
      <c r="G7" s="16"/>
      <c r="H7" s="15">
        <v>43100</v>
      </c>
      <c r="I7" s="16"/>
      <c r="J7" s="16"/>
      <c r="K7" s="16"/>
      <c r="L7" s="17" t="s">
        <v>3</v>
      </c>
      <c r="M7" s="18" t="s">
        <v>4</v>
      </c>
      <c r="N7" s="19"/>
      <c r="O7" s="19"/>
      <c r="P7" s="19"/>
      <c r="Q7" s="19"/>
      <c r="R7" s="19"/>
      <c r="S7" s="20"/>
      <c r="T7" s="21"/>
      <c r="U7" s="21">
        <v>100</v>
      </c>
      <c r="V7" s="22"/>
      <c r="W7" s="23"/>
    </row>
    <row r="8" spans="2:23" x14ac:dyDescent="0.25">
      <c r="B8" s="24"/>
      <c r="C8" s="25"/>
      <c r="D8" s="25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  <c r="Q8" s="28"/>
      <c r="R8" s="28"/>
      <c r="S8" s="28"/>
      <c r="T8" s="22"/>
      <c r="U8" s="23"/>
      <c r="V8" s="23"/>
      <c r="W8" s="23"/>
    </row>
    <row r="9" spans="2:23" x14ac:dyDescent="0.25">
      <c r="B9" s="29" t="s">
        <v>5</v>
      </c>
      <c r="C9" s="29"/>
      <c r="D9" s="29"/>
      <c r="E9" s="29"/>
      <c r="F9" s="29"/>
      <c r="G9" s="30">
        <v>6049.5</v>
      </c>
      <c r="H9" s="31"/>
      <c r="I9" s="32" t="s">
        <v>6</v>
      </c>
      <c r="J9" s="32"/>
      <c r="K9" s="32"/>
      <c r="L9" s="33">
        <v>5</v>
      </c>
      <c r="M9" s="31"/>
      <c r="N9" s="34" t="s">
        <v>7</v>
      </c>
      <c r="O9" s="34"/>
      <c r="P9" s="34"/>
      <c r="Q9" s="35">
        <v>1992</v>
      </c>
      <c r="R9" s="22"/>
      <c r="S9" s="34" t="s">
        <v>8</v>
      </c>
      <c r="T9" s="34"/>
      <c r="U9" s="34"/>
      <c r="V9" s="34"/>
      <c r="W9" s="34"/>
    </row>
    <row r="10" spans="2:23" x14ac:dyDescent="0.25">
      <c r="B10" s="29" t="s">
        <v>9</v>
      </c>
      <c r="C10" s="29"/>
      <c r="D10" s="29"/>
      <c r="E10" s="29"/>
      <c r="F10" s="29"/>
      <c r="G10" s="30">
        <v>5689.5</v>
      </c>
      <c r="H10" s="31"/>
      <c r="I10" s="34" t="s">
        <v>10</v>
      </c>
      <c r="J10" s="34"/>
      <c r="K10" s="34"/>
      <c r="L10" s="33">
        <v>8</v>
      </c>
      <c r="M10" s="24"/>
      <c r="N10" s="36" t="s">
        <v>11</v>
      </c>
      <c r="O10" s="36"/>
      <c r="P10" s="37" t="s">
        <v>12</v>
      </c>
      <c r="Q10" s="37"/>
      <c r="R10" s="22"/>
      <c r="S10" s="38" t="s">
        <v>13</v>
      </c>
      <c r="T10" s="38"/>
      <c r="U10" s="38"/>
      <c r="V10" s="38"/>
      <c r="W10" s="38"/>
    </row>
    <row r="11" spans="2:23" x14ac:dyDescent="0.25">
      <c r="B11" s="29" t="s">
        <v>14</v>
      </c>
      <c r="C11" s="29"/>
      <c r="D11" s="29"/>
      <c r="E11" s="29"/>
      <c r="F11" s="29"/>
      <c r="G11" s="39">
        <v>360</v>
      </c>
      <c r="H11" s="31"/>
      <c r="I11" s="34" t="s">
        <v>15</v>
      </c>
      <c r="J11" s="34"/>
      <c r="K11" s="34"/>
      <c r="L11" s="40">
        <v>0</v>
      </c>
      <c r="M11" s="24"/>
      <c r="N11" s="34" t="s">
        <v>16</v>
      </c>
      <c r="O11" s="34"/>
      <c r="P11" s="34"/>
      <c r="Q11" s="41">
        <v>3700</v>
      </c>
      <c r="R11" s="22"/>
      <c r="S11" s="38"/>
      <c r="T11" s="38"/>
      <c r="U11" s="38"/>
      <c r="V11" s="38"/>
      <c r="W11" s="38"/>
    </row>
    <row r="12" spans="2:23" x14ac:dyDescent="0.25">
      <c r="B12" s="29" t="s">
        <v>17</v>
      </c>
      <c r="C12" s="29"/>
      <c r="D12" s="29"/>
      <c r="E12" s="29"/>
      <c r="F12" s="29"/>
      <c r="G12" s="39">
        <v>2323.6</v>
      </c>
      <c r="H12" s="31"/>
      <c r="I12" s="34" t="s">
        <v>18</v>
      </c>
      <c r="J12" s="34"/>
      <c r="K12" s="34"/>
      <c r="L12" s="40">
        <v>120</v>
      </c>
      <c r="M12" s="31"/>
      <c r="N12" s="32" t="s">
        <v>19</v>
      </c>
      <c r="O12" s="32"/>
      <c r="P12" s="32"/>
      <c r="Q12" s="42" t="s">
        <v>20</v>
      </c>
      <c r="R12" s="28"/>
      <c r="S12" s="38"/>
      <c r="T12" s="38"/>
      <c r="U12" s="38"/>
      <c r="V12" s="38"/>
      <c r="W12" s="38"/>
    </row>
    <row r="13" spans="2:23" x14ac:dyDescent="0.25">
      <c r="B13" s="29" t="s">
        <v>21</v>
      </c>
      <c r="C13" s="29"/>
      <c r="D13" s="29"/>
      <c r="E13" s="29"/>
      <c r="F13" s="29"/>
      <c r="G13" s="39">
        <v>1070</v>
      </c>
      <c r="H13" s="31"/>
      <c r="I13" s="34" t="s">
        <v>22</v>
      </c>
      <c r="J13" s="34"/>
      <c r="K13" s="34"/>
      <c r="L13" s="43">
        <v>223</v>
      </c>
      <c r="M13" s="31"/>
      <c r="N13" s="32"/>
      <c r="O13" s="32"/>
      <c r="P13" s="32"/>
      <c r="Q13" s="44"/>
      <c r="R13" s="28"/>
      <c r="S13" s="34" t="s">
        <v>23</v>
      </c>
      <c r="T13" s="34"/>
      <c r="U13" s="34"/>
      <c r="V13" s="45" t="s">
        <v>24</v>
      </c>
      <c r="W13" s="45"/>
    </row>
    <row r="14" spans="2:23" x14ac:dyDescent="0.25">
      <c r="B14" s="46"/>
      <c r="C14" s="1"/>
      <c r="D14" s="1"/>
      <c r="E14" s="1"/>
      <c r="F14" s="1"/>
      <c r="G14" s="1"/>
      <c r="H14" s="1"/>
      <c r="I14" s="1"/>
      <c r="J14" s="1"/>
      <c r="K14" s="1"/>
      <c r="L14" s="47"/>
      <c r="M14" s="1"/>
      <c r="N14" s="1"/>
      <c r="O14" s="1"/>
      <c r="P14" s="48"/>
      <c r="Q14" s="49"/>
      <c r="R14" s="49"/>
      <c r="S14" s="49"/>
      <c r="T14" s="11"/>
      <c r="U14" s="50"/>
      <c r="V14" s="50"/>
      <c r="W14" s="4"/>
    </row>
    <row r="15" spans="2:23" x14ac:dyDescent="0.25">
      <c r="B15" s="51" t="s">
        <v>25</v>
      </c>
      <c r="C15" s="51"/>
      <c r="D15" s="51"/>
      <c r="E15" s="51"/>
      <c r="F15" s="51"/>
      <c r="G15" s="51"/>
      <c r="H15" s="52">
        <v>12.8</v>
      </c>
      <c r="I15" s="53"/>
      <c r="J15" s="1"/>
      <c r="K15" s="1"/>
      <c r="L15" s="1"/>
      <c r="M15" s="1"/>
      <c r="N15" s="1"/>
      <c r="O15" s="1"/>
      <c r="P15" s="1"/>
      <c r="Q15" s="54"/>
      <c r="R15" s="54"/>
      <c r="S15" s="54"/>
      <c r="T15" s="12"/>
      <c r="U15" s="54"/>
      <c r="V15" s="54"/>
      <c r="W15" s="4"/>
    </row>
    <row r="16" spans="2:23" x14ac:dyDescent="0.25">
      <c r="B16" s="8"/>
      <c r="C16" s="2"/>
      <c r="D16" s="2"/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11"/>
      <c r="U16" s="54"/>
      <c r="V16" s="54"/>
      <c r="W16" s="4"/>
    </row>
    <row r="17" spans="2:23" x14ac:dyDescent="0.25">
      <c r="B17" s="57" t="s">
        <v>26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v>0</v>
      </c>
      <c r="Q17" s="59"/>
      <c r="R17" s="59"/>
      <c r="S17" s="60"/>
      <c r="T17" s="61"/>
      <c r="U17" s="54"/>
      <c r="V17" s="54"/>
      <c r="W17" s="4"/>
    </row>
    <row r="18" spans="2:23" x14ac:dyDescent="0.25">
      <c r="B18" s="62" t="s">
        <v>27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64"/>
      <c r="S18" s="65"/>
      <c r="T18" s="61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9"/>
      <c r="I19" s="9"/>
      <c r="J19" s="9"/>
      <c r="K19" s="9"/>
      <c r="L19" s="9"/>
      <c r="M19" s="9"/>
      <c r="N19" s="9"/>
      <c r="O19" s="9"/>
      <c r="P19" s="9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6" t="s">
        <v>28</v>
      </c>
      <c r="C20" s="66"/>
      <c r="D20" s="66"/>
      <c r="E20" s="66"/>
      <c r="F20" s="66"/>
      <c r="G20" s="66"/>
      <c r="H20" s="66"/>
      <c r="I20" s="66"/>
      <c r="J20" s="67" t="s">
        <v>29</v>
      </c>
      <c r="K20" s="67"/>
      <c r="L20" s="67" t="s">
        <v>30</v>
      </c>
      <c r="M20" s="67"/>
      <c r="N20" s="67"/>
      <c r="O20" s="68" t="s">
        <v>31</v>
      </c>
      <c r="P20" s="69"/>
      <c r="Q20" s="70" t="s">
        <v>32</v>
      </c>
      <c r="R20" s="71"/>
      <c r="S20" s="72"/>
      <c r="T20" s="73"/>
      <c r="U20" s="4"/>
      <c r="V20" s="4"/>
      <c r="W20" s="4"/>
    </row>
    <row r="21" spans="2:23" x14ac:dyDescent="0.25">
      <c r="B21" s="74" t="s">
        <v>33</v>
      </c>
      <c r="C21" s="74"/>
      <c r="D21" s="74"/>
      <c r="E21" s="74"/>
      <c r="F21" s="74"/>
      <c r="G21" s="74"/>
      <c r="H21" s="74"/>
      <c r="I21" s="74"/>
      <c r="J21" s="75">
        <v>0</v>
      </c>
      <c r="K21" s="75"/>
      <c r="L21" s="76">
        <f>L22+L23</f>
        <v>270683.67</v>
      </c>
      <c r="M21" s="76"/>
      <c r="N21" s="76"/>
      <c r="O21" s="77">
        <f>O22+O23</f>
        <v>149803.04999999999</v>
      </c>
      <c r="P21" s="77"/>
      <c r="Q21" s="78">
        <f>Q22+Q23</f>
        <v>120880.62000000001</v>
      </c>
      <c r="R21" s="79"/>
      <c r="S21" s="80"/>
      <c r="T21" s="81"/>
      <c r="U21" s="82"/>
      <c r="V21" s="82"/>
      <c r="W21" s="82"/>
    </row>
    <row r="22" spans="2:23" x14ac:dyDescent="0.25">
      <c r="B22" s="83" t="s">
        <v>33</v>
      </c>
      <c r="C22" s="83"/>
      <c r="D22" s="83"/>
      <c r="E22" s="83"/>
      <c r="F22" s="83"/>
      <c r="G22" s="83"/>
      <c r="H22" s="83"/>
      <c r="I22" s="83"/>
      <c r="J22" s="84">
        <v>0</v>
      </c>
      <c r="K22" s="84"/>
      <c r="L22" s="85">
        <v>255174.87</v>
      </c>
      <c r="M22" s="85"/>
      <c r="N22" s="85"/>
      <c r="O22" s="86">
        <v>149803.04999999999</v>
      </c>
      <c r="P22" s="86"/>
      <c r="Q22" s="87">
        <f>J22+L22-O22</f>
        <v>105371.82</v>
      </c>
      <c r="R22" s="88"/>
      <c r="S22" s="89"/>
      <c r="T22" s="90"/>
      <c r="U22" s="23"/>
      <c r="V22" s="23"/>
      <c r="W22" s="23"/>
    </row>
    <row r="23" spans="2:23" s="92" customFormat="1" x14ac:dyDescent="0.25">
      <c r="B23" s="74" t="s">
        <v>34</v>
      </c>
      <c r="C23" s="74"/>
      <c r="D23" s="74"/>
      <c r="E23" s="74"/>
      <c r="F23" s="74"/>
      <c r="G23" s="74"/>
      <c r="H23" s="74"/>
      <c r="I23" s="74"/>
      <c r="J23" s="75">
        <v>0</v>
      </c>
      <c r="K23" s="75"/>
      <c r="L23" s="76">
        <v>15508.8</v>
      </c>
      <c r="M23" s="76"/>
      <c r="N23" s="76"/>
      <c r="O23" s="77">
        <v>0</v>
      </c>
      <c r="P23" s="77"/>
      <c r="Q23" s="78">
        <f>J23+L23-O23</f>
        <v>15508.8</v>
      </c>
      <c r="R23" s="79"/>
      <c r="S23" s="80"/>
      <c r="T23" s="91"/>
      <c r="U23" s="82"/>
      <c r="V23" s="82"/>
      <c r="W23" s="82"/>
    </row>
    <row r="24" spans="2:23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>
        <f>P17+O21</f>
        <v>149803.04999999999</v>
      </c>
      <c r="P24" s="95"/>
      <c r="Q24" s="95"/>
      <c r="R24" s="95"/>
      <c r="S24" s="96"/>
      <c r="T24" s="97"/>
      <c r="U24" s="23"/>
      <c r="V24" s="23"/>
      <c r="W24" s="23"/>
    </row>
    <row r="25" spans="2:23" x14ac:dyDescent="0.25">
      <c r="B25" s="25"/>
      <c r="C25" s="98" t="s">
        <v>36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23"/>
      <c r="R25" s="23"/>
      <c r="S25" s="23"/>
      <c r="T25" s="23"/>
      <c r="U25" s="23"/>
      <c r="V25" s="23"/>
      <c r="W25" s="23"/>
    </row>
    <row r="26" spans="2:23" s="110" customFormat="1" x14ac:dyDescent="0.25">
      <c r="B26" s="99" t="s">
        <v>37</v>
      </c>
      <c r="C26" s="100"/>
      <c r="D26" s="100"/>
      <c r="E26" s="100"/>
      <c r="F26" s="100"/>
      <c r="G26" s="100"/>
      <c r="H26" s="100"/>
      <c r="I26" s="101"/>
      <c r="J26" s="102">
        <v>0</v>
      </c>
      <c r="K26" s="102"/>
      <c r="L26" s="103">
        <v>0</v>
      </c>
      <c r="M26" s="103"/>
      <c r="N26" s="103"/>
      <c r="O26" s="104">
        <v>0</v>
      </c>
      <c r="P26" s="104"/>
      <c r="Q26" s="105">
        <f>J26+L26-O26</f>
        <v>0</v>
      </c>
      <c r="R26" s="106"/>
      <c r="S26" s="107"/>
      <c r="T26" s="108"/>
      <c r="U26" s="109"/>
      <c r="V26" s="109"/>
      <c r="W26" s="109"/>
    </row>
    <row r="27" spans="2:23" s="110" customFormat="1" x14ac:dyDescent="0.25">
      <c r="B27" s="99" t="s">
        <v>38</v>
      </c>
      <c r="C27" s="100"/>
      <c r="D27" s="100"/>
      <c r="E27" s="100"/>
      <c r="F27" s="100"/>
      <c r="G27" s="100"/>
      <c r="H27" s="100"/>
      <c r="I27" s="101"/>
      <c r="J27" s="102">
        <v>0</v>
      </c>
      <c r="K27" s="102"/>
      <c r="L27" s="103">
        <v>0</v>
      </c>
      <c r="M27" s="103"/>
      <c r="N27" s="103"/>
      <c r="O27" s="104">
        <v>0</v>
      </c>
      <c r="P27" s="104"/>
      <c r="Q27" s="105">
        <f t="shared" ref="Q27:Q37" si="0">J27+L27-O27</f>
        <v>0</v>
      </c>
      <c r="R27" s="106"/>
      <c r="S27" s="107"/>
      <c r="T27" s="108"/>
      <c r="U27" s="109"/>
      <c r="V27" s="109"/>
      <c r="W27" s="109"/>
    </row>
    <row r="28" spans="2:23" s="110" customFormat="1" x14ac:dyDescent="0.25">
      <c r="B28" s="99" t="s">
        <v>39</v>
      </c>
      <c r="C28" s="100"/>
      <c r="D28" s="100"/>
      <c r="E28" s="100"/>
      <c r="F28" s="100"/>
      <c r="G28" s="100"/>
      <c r="H28" s="100"/>
      <c r="I28" s="101"/>
      <c r="J28" s="111">
        <v>0</v>
      </c>
      <c r="K28" s="111"/>
      <c r="L28" s="103">
        <f>25602.75+1620</f>
        <v>27222.75</v>
      </c>
      <c r="M28" s="103"/>
      <c r="N28" s="103"/>
      <c r="O28" s="104">
        <v>15023.19</v>
      </c>
      <c r="P28" s="104"/>
      <c r="Q28" s="105">
        <f t="shared" si="0"/>
        <v>12199.56</v>
      </c>
      <c r="R28" s="106"/>
      <c r="S28" s="107"/>
      <c r="T28" s="90"/>
      <c r="U28" s="109"/>
      <c r="V28" s="109"/>
      <c r="W28" s="109"/>
    </row>
    <row r="29" spans="2:23" s="110" customFormat="1" x14ac:dyDescent="0.25">
      <c r="B29" s="99" t="s">
        <v>40</v>
      </c>
      <c r="C29" s="100"/>
      <c r="D29" s="100"/>
      <c r="E29" s="100"/>
      <c r="F29" s="100"/>
      <c r="G29" s="100"/>
      <c r="H29" s="100"/>
      <c r="I29" s="101"/>
      <c r="J29" s="111">
        <v>0</v>
      </c>
      <c r="K29" s="111"/>
      <c r="L29" s="103">
        <f>51205.5+3240</f>
        <v>54445.5</v>
      </c>
      <c r="M29" s="103"/>
      <c r="N29" s="103"/>
      <c r="O29" s="104">
        <v>30060.720000000001</v>
      </c>
      <c r="P29" s="104"/>
      <c r="Q29" s="105">
        <f t="shared" si="0"/>
        <v>24384.78</v>
      </c>
      <c r="R29" s="106"/>
      <c r="S29" s="107"/>
      <c r="T29" s="90"/>
      <c r="U29" s="109"/>
      <c r="V29" s="109"/>
      <c r="W29" s="109"/>
    </row>
    <row r="30" spans="2:23" s="110" customFormat="1" x14ac:dyDescent="0.25">
      <c r="B30" s="99" t="s">
        <v>41</v>
      </c>
      <c r="C30" s="100"/>
      <c r="D30" s="100"/>
      <c r="E30" s="100"/>
      <c r="F30" s="100"/>
      <c r="G30" s="100"/>
      <c r="H30" s="100"/>
      <c r="I30" s="101"/>
      <c r="J30" s="87">
        <v>0</v>
      </c>
      <c r="K30" s="89"/>
      <c r="L30" s="102">
        <v>0</v>
      </c>
      <c r="M30" s="112"/>
      <c r="N30" s="113"/>
      <c r="O30" s="105">
        <v>0</v>
      </c>
      <c r="P30" s="107"/>
      <c r="Q30" s="105">
        <f>J30+L30-O30</f>
        <v>0</v>
      </c>
      <c r="R30" s="106"/>
      <c r="S30" s="107"/>
      <c r="T30" s="90"/>
      <c r="U30" s="109"/>
      <c r="V30" s="109"/>
      <c r="W30" s="109"/>
    </row>
    <row r="31" spans="2:23" s="110" customFormat="1" x14ac:dyDescent="0.25">
      <c r="B31" s="114" t="s">
        <v>42</v>
      </c>
      <c r="C31" s="115"/>
      <c r="D31" s="115"/>
      <c r="E31" s="115"/>
      <c r="F31" s="115"/>
      <c r="G31" s="115"/>
      <c r="H31" s="115"/>
      <c r="I31" s="116"/>
      <c r="J31" s="87">
        <v>0</v>
      </c>
      <c r="K31" s="89"/>
      <c r="L31" s="102">
        <v>50.76</v>
      </c>
      <c r="M31" s="112"/>
      <c r="N31" s="113"/>
      <c r="O31" s="105">
        <v>0</v>
      </c>
      <c r="P31" s="107"/>
      <c r="Q31" s="105">
        <f>J31+L31-O31</f>
        <v>50.76</v>
      </c>
      <c r="R31" s="106"/>
      <c r="S31" s="107"/>
      <c r="T31" s="90"/>
      <c r="U31" s="109"/>
      <c r="V31" s="109"/>
      <c r="W31" s="109"/>
    </row>
    <row r="32" spans="2:23" s="110" customFormat="1" x14ac:dyDescent="0.25">
      <c r="B32" s="99" t="s">
        <v>43</v>
      </c>
      <c r="C32" s="100"/>
      <c r="D32" s="100"/>
      <c r="E32" s="100"/>
      <c r="F32" s="100"/>
      <c r="G32" s="100"/>
      <c r="H32" s="100"/>
      <c r="I32" s="101"/>
      <c r="J32" s="87">
        <v>0</v>
      </c>
      <c r="K32" s="89"/>
      <c r="L32" s="102">
        <v>0</v>
      </c>
      <c r="M32" s="112"/>
      <c r="N32" s="113"/>
      <c r="O32" s="105">
        <v>0</v>
      </c>
      <c r="P32" s="107"/>
      <c r="Q32" s="105">
        <f>J32+L32-O32</f>
        <v>0</v>
      </c>
      <c r="R32" s="106"/>
      <c r="S32" s="107"/>
      <c r="T32" s="90"/>
      <c r="U32" s="109"/>
      <c r="V32" s="109"/>
      <c r="W32" s="109"/>
    </row>
    <row r="33" spans="2:51" x14ac:dyDescent="0.25">
      <c r="B33" s="117" t="s">
        <v>44</v>
      </c>
      <c r="C33" s="118"/>
      <c r="D33" s="118"/>
      <c r="E33" s="118"/>
      <c r="F33" s="118"/>
      <c r="G33" s="118"/>
      <c r="H33" s="118"/>
      <c r="I33" s="119"/>
      <c r="J33" s="120">
        <f>J34+J35+J36+J37</f>
        <v>0</v>
      </c>
      <c r="K33" s="120"/>
      <c r="L33" s="121">
        <f>L34+L35+L36+L37</f>
        <v>904019.32000000007</v>
      </c>
      <c r="M33" s="121"/>
      <c r="N33" s="121"/>
      <c r="O33" s="121">
        <f>O34+O35+O36+O37</f>
        <v>520627.42000000004</v>
      </c>
      <c r="P33" s="121"/>
      <c r="Q33" s="122">
        <f t="shared" si="0"/>
        <v>383391.9</v>
      </c>
      <c r="R33" s="123"/>
      <c r="S33" s="124"/>
      <c r="T33" s="125"/>
      <c r="U33" s="23"/>
      <c r="V33" s="23"/>
      <c r="W33" s="23"/>
    </row>
    <row r="34" spans="2:51" x14ac:dyDescent="0.25">
      <c r="B34" s="126" t="s">
        <v>45</v>
      </c>
      <c r="C34" s="127"/>
      <c r="D34" s="127"/>
      <c r="E34" s="127"/>
      <c r="F34" s="127"/>
      <c r="G34" s="127"/>
      <c r="H34" s="127"/>
      <c r="I34" s="128"/>
      <c r="J34" s="84">
        <v>0</v>
      </c>
      <c r="K34" s="84"/>
      <c r="L34" s="129">
        <v>185281.84</v>
      </c>
      <c r="M34" s="129"/>
      <c r="N34" s="129"/>
      <c r="O34" s="130">
        <v>108332.06</v>
      </c>
      <c r="P34" s="130"/>
      <c r="Q34" s="122">
        <f t="shared" si="0"/>
        <v>76949.78</v>
      </c>
      <c r="R34" s="123"/>
      <c r="S34" s="124"/>
      <c r="T34" s="131"/>
      <c r="U34" s="23"/>
      <c r="V34" s="23"/>
      <c r="W34" s="23"/>
    </row>
    <row r="35" spans="2:51" x14ac:dyDescent="0.25">
      <c r="B35" s="126" t="s">
        <v>46</v>
      </c>
      <c r="C35" s="127"/>
      <c r="D35" s="127"/>
      <c r="E35" s="127"/>
      <c r="F35" s="127"/>
      <c r="G35" s="127"/>
      <c r="H35" s="127"/>
      <c r="I35" s="128"/>
      <c r="J35" s="84">
        <v>0</v>
      </c>
      <c r="K35" s="84"/>
      <c r="L35" s="129">
        <v>167636.32</v>
      </c>
      <c r="M35" s="129"/>
      <c r="N35" s="129"/>
      <c r="O35" s="130">
        <v>95112.19</v>
      </c>
      <c r="P35" s="130"/>
      <c r="Q35" s="122">
        <f t="shared" si="0"/>
        <v>72524.13</v>
      </c>
      <c r="R35" s="123"/>
      <c r="S35" s="124"/>
      <c r="T35" s="132"/>
      <c r="U35" s="23"/>
      <c r="V35" s="23"/>
      <c r="W35" s="23"/>
    </row>
    <row r="36" spans="2:51" x14ac:dyDescent="0.25">
      <c r="B36" s="126" t="s">
        <v>47</v>
      </c>
      <c r="C36" s="127"/>
      <c r="D36" s="127"/>
      <c r="E36" s="127"/>
      <c r="F36" s="127"/>
      <c r="G36" s="127"/>
      <c r="H36" s="127"/>
      <c r="I36" s="128"/>
      <c r="J36" s="84">
        <v>0</v>
      </c>
      <c r="K36" s="84"/>
      <c r="L36" s="129">
        <v>130796.09</v>
      </c>
      <c r="M36" s="129"/>
      <c r="N36" s="129"/>
      <c r="O36" s="130">
        <v>71984.13</v>
      </c>
      <c r="P36" s="130"/>
      <c r="Q36" s="122">
        <f t="shared" si="0"/>
        <v>58811.959999999992</v>
      </c>
      <c r="R36" s="123"/>
      <c r="S36" s="124"/>
      <c r="T36" s="132"/>
      <c r="U36" s="23"/>
      <c r="V36" s="23"/>
      <c r="W36" s="23"/>
    </row>
    <row r="37" spans="2:51" x14ac:dyDescent="0.25">
      <c r="B37" s="133" t="s">
        <v>48</v>
      </c>
      <c r="C37" s="134"/>
      <c r="D37" s="134"/>
      <c r="E37" s="134"/>
      <c r="F37" s="134"/>
      <c r="G37" s="134"/>
      <c r="H37" s="134"/>
      <c r="I37" s="135"/>
      <c r="J37" s="136">
        <v>0</v>
      </c>
      <c r="K37" s="136"/>
      <c r="L37" s="137">
        <v>420305.07</v>
      </c>
      <c r="M37" s="137"/>
      <c r="N37" s="137"/>
      <c r="O37" s="138">
        <v>245199.04</v>
      </c>
      <c r="P37" s="138"/>
      <c r="Q37" s="139">
        <f t="shared" si="0"/>
        <v>175106.03</v>
      </c>
      <c r="R37" s="140"/>
      <c r="S37" s="141"/>
      <c r="T37" s="132"/>
      <c r="U37" s="23"/>
      <c r="V37" s="23"/>
      <c r="W37" s="23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3" t="s">
        <v>49</v>
      </c>
      <c r="AS37" s="143"/>
      <c r="AT37" s="143"/>
      <c r="AU37" s="143"/>
      <c r="AV37" s="143"/>
      <c r="AW37" s="144" t="s">
        <v>50</v>
      </c>
      <c r="AX37" s="144"/>
      <c r="AY37" s="145" t="s">
        <v>51</v>
      </c>
    </row>
    <row r="38" spans="2:51" ht="18" customHeight="1" x14ac:dyDescent="0.25">
      <c r="B38" s="146" t="s">
        <v>52</v>
      </c>
      <c r="C38" s="147"/>
      <c r="D38" s="147"/>
      <c r="E38" s="147"/>
      <c r="F38" s="147"/>
      <c r="G38" s="148"/>
      <c r="H38" s="149"/>
      <c r="I38" s="150"/>
      <c r="J38" s="150"/>
      <c r="K38" s="150"/>
      <c r="L38" s="150"/>
      <c r="M38" s="150"/>
      <c r="N38" s="150"/>
      <c r="O38" s="150"/>
      <c r="P38" s="151"/>
      <c r="Q38" s="16">
        <v>24903.37</v>
      </c>
      <c r="R38" s="16"/>
      <c r="S38" s="16"/>
      <c r="T38" s="18"/>
      <c r="U38" s="19"/>
      <c r="V38" s="19"/>
      <c r="W38" s="20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52" t="s">
        <v>53</v>
      </c>
      <c r="AS38" s="152"/>
      <c r="AT38" s="152"/>
      <c r="AU38" s="152" t="s">
        <v>54</v>
      </c>
      <c r="AV38" s="152"/>
      <c r="AW38" s="153" t="s">
        <v>53</v>
      </c>
      <c r="AX38" s="153" t="s">
        <v>54</v>
      </c>
      <c r="AY38" s="145"/>
    </row>
    <row r="39" spans="2:51" x14ac:dyDescent="0.2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18"/>
      <c r="R39" s="19"/>
      <c r="S39" s="20"/>
      <c r="T39" s="18"/>
      <c r="U39" s="19"/>
      <c r="V39" s="19"/>
      <c r="W39" s="20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5"/>
      <c r="AS39" s="155"/>
      <c r="AT39" s="155"/>
      <c r="AU39" s="153"/>
      <c r="AV39" s="153"/>
      <c r="AW39" s="155"/>
      <c r="AX39" s="153"/>
      <c r="AY39" s="156"/>
    </row>
    <row r="40" spans="2:51" ht="15" customHeight="1" x14ac:dyDescent="0.25">
      <c r="B40" s="157" t="s">
        <v>55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160" t="s">
        <v>56</v>
      </c>
      <c r="R40" s="160"/>
      <c r="S40" s="160"/>
      <c r="T40" s="161"/>
      <c r="U40" s="162" t="s">
        <v>57</v>
      </c>
      <c r="V40" s="160"/>
      <c r="W40" s="161"/>
      <c r="AC40" s="163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5">
        <f>AR163</f>
        <v>0</v>
      </c>
      <c r="AS40" s="165"/>
      <c r="AT40" s="165"/>
      <c r="AU40" s="166">
        <f>AU163</f>
        <v>0</v>
      </c>
      <c r="AV40" s="166"/>
      <c r="AW40" s="167">
        <f>AW163</f>
        <v>0</v>
      </c>
      <c r="AX40" s="168">
        <f>AX163</f>
        <v>0</v>
      </c>
      <c r="AY40" s="169">
        <f>AX40-AU40</f>
        <v>0</v>
      </c>
    </row>
    <row r="41" spans="2:51" ht="26.25" customHeight="1" x14ac:dyDescent="0.25">
      <c r="B41" s="170" t="s">
        <v>58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  <c r="Q41" s="173" t="s">
        <v>53</v>
      </c>
      <c r="R41" s="173"/>
      <c r="S41" s="173"/>
      <c r="T41" s="174" t="s">
        <v>59</v>
      </c>
      <c r="U41" s="173" t="s">
        <v>53</v>
      </c>
      <c r="V41" s="173"/>
      <c r="W41" s="21" t="s">
        <v>59</v>
      </c>
      <c r="AC41" s="175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7"/>
      <c r="AS41" s="177"/>
      <c r="AT41" s="177"/>
      <c r="AU41" s="178"/>
      <c r="AV41" s="178"/>
      <c r="AW41" s="179"/>
      <c r="AX41" s="180"/>
      <c r="AY41" s="181"/>
    </row>
    <row r="42" spans="2:51" ht="14.25" customHeight="1" x14ac:dyDescent="0.25">
      <c r="B42" s="182" t="s">
        <v>60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4"/>
      <c r="R42" s="184"/>
      <c r="S42" s="184"/>
      <c r="T42" s="184"/>
      <c r="U42" s="184"/>
      <c r="V42" s="184"/>
      <c r="W42" s="185"/>
      <c r="AC42" s="175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7"/>
      <c r="AS42" s="177"/>
      <c r="AT42" s="177"/>
      <c r="AU42" s="178"/>
      <c r="AV42" s="178"/>
      <c r="AW42" s="179"/>
      <c r="AX42" s="180"/>
      <c r="AY42" s="181"/>
    </row>
    <row r="43" spans="2:51" ht="48.75" customHeight="1" x14ac:dyDescent="0.25">
      <c r="B43" s="186">
        <v>1</v>
      </c>
      <c r="C43" s="187" t="s">
        <v>61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8">
        <f>T43*G9*3</f>
        <v>9437.2200000000012</v>
      </c>
      <c r="R43" s="188"/>
      <c r="S43" s="188"/>
      <c r="T43" s="189">
        <v>0.52</v>
      </c>
      <c r="U43" s="190">
        <f>U45+U46+U47+U48+U49+U50+U51+U52+U53+U54</f>
        <v>11461</v>
      </c>
      <c r="V43" s="191"/>
      <c r="W43" s="192">
        <f>U43/G9/3</f>
        <v>0.63151224619114521</v>
      </c>
    </row>
    <row r="44" spans="2:51" x14ac:dyDescent="0.25">
      <c r="B44" s="186"/>
      <c r="C44" s="193" t="s">
        <v>62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5"/>
      <c r="Q44" s="196"/>
      <c r="R44" s="197"/>
      <c r="S44" s="198"/>
      <c r="T44" s="199"/>
      <c r="U44" s="200"/>
      <c r="V44" s="201"/>
      <c r="W44" s="192"/>
    </row>
    <row r="45" spans="2:51" x14ac:dyDescent="0.25">
      <c r="B45" s="186"/>
      <c r="C45" s="202" t="s">
        <v>63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4"/>
      <c r="Q45" s="196"/>
      <c r="R45" s="197"/>
      <c r="S45" s="198"/>
      <c r="T45" s="199"/>
      <c r="U45" s="205">
        <v>3315</v>
      </c>
      <c r="V45" s="206"/>
      <c r="W45" s="192"/>
    </row>
    <row r="46" spans="2:51" x14ac:dyDescent="0.25">
      <c r="B46" s="186"/>
      <c r="C46" s="207" t="s">
        <v>64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9"/>
      <c r="Q46" s="196"/>
      <c r="R46" s="197"/>
      <c r="S46" s="198"/>
      <c r="T46" s="199"/>
      <c r="U46" s="205">
        <v>1643</v>
      </c>
      <c r="V46" s="206"/>
      <c r="W46" s="192"/>
    </row>
    <row r="47" spans="2:51" x14ac:dyDescent="0.25">
      <c r="B47" s="210"/>
      <c r="C47" s="211" t="s">
        <v>65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2"/>
      <c r="R47" s="212"/>
      <c r="S47" s="212"/>
      <c r="T47" s="213"/>
      <c r="U47" s="214">
        <v>418</v>
      </c>
      <c r="V47" s="215"/>
      <c r="W47" s="213"/>
    </row>
    <row r="48" spans="2:51" x14ac:dyDescent="0.25">
      <c r="B48" s="210"/>
      <c r="C48" s="216" t="s">
        <v>66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8"/>
      <c r="Q48" s="219"/>
      <c r="R48" s="219"/>
      <c r="S48" s="219"/>
      <c r="T48" s="213"/>
      <c r="U48" s="214">
        <v>2092</v>
      </c>
      <c r="V48" s="215"/>
      <c r="W48" s="213"/>
    </row>
    <row r="49" spans="2:23" x14ac:dyDescent="0.25">
      <c r="B49" s="210"/>
      <c r="C49" s="220" t="s">
        <v>67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2"/>
      <c r="Q49" s="219"/>
      <c r="R49" s="219"/>
      <c r="S49" s="219"/>
      <c r="T49" s="213"/>
      <c r="U49" s="214">
        <v>2225</v>
      </c>
      <c r="V49" s="215"/>
      <c r="W49" s="213"/>
    </row>
    <row r="50" spans="2:23" x14ac:dyDescent="0.25">
      <c r="B50" s="210"/>
      <c r="C50" s="211" t="s">
        <v>68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9"/>
      <c r="R50" s="219"/>
      <c r="S50" s="219"/>
      <c r="T50" s="213"/>
      <c r="U50" s="214">
        <v>425</v>
      </c>
      <c r="V50" s="215"/>
      <c r="W50" s="213"/>
    </row>
    <row r="51" spans="2:23" x14ac:dyDescent="0.25">
      <c r="B51" s="210"/>
      <c r="C51" s="211" t="s">
        <v>69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23"/>
      <c r="R51" s="224"/>
      <c r="S51" s="225"/>
      <c r="T51" s="213"/>
      <c r="U51" s="214">
        <v>615</v>
      </c>
      <c r="V51" s="215"/>
      <c r="W51" s="213"/>
    </row>
    <row r="52" spans="2:23" x14ac:dyDescent="0.25">
      <c r="B52" s="210"/>
      <c r="C52" s="211" t="s">
        <v>70</v>
      </c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9"/>
      <c r="R52" s="219"/>
      <c r="S52" s="219"/>
      <c r="T52" s="213"/>
      <c r="U52" s="214">
        <v>367</v>
      </c>
      <c r="V52" s="215"/>
      <c r="W52" s="213"/>
    </row>
    <row r="53" spans="2:23" x14ac:dyDescent="0.25">
      <c r="B53" s="210"/>
      <c r="C53" s="211" t="s">
        <v>71</v>
      </c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9"/>
      <c r="R53" s="219"/>
      <c r="S53" s="219"/>
      <c r="T53" s="213"/>
      <c r="U53" s="214">
        <v>361</v>
      </c>
      <c r="V53" s="215"/>
      <c r="W53" s="213"/>
    </row>
    <row r="54" spans="2:23" x14ac:dyDescent="0.25"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9"/>
      <c r="R54" s="219"/>
      <c r="S54" s="219"/>
      <c r="T54" s="213"/>
      <c r="U54" s="214"/>
      <c r="V54" s="215"/>
      <c r="W54" s="213"/>
    </row>
    <row r="55" spans="2:23" ht="44.25" customHeight="1" x14ac:dyDescent="0.25">
      <c r="B55" s="186">
        <v>2</v>
      </c>
      <c r="C55" s="226" t="s">
        <v>72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8"/>
      <c r="Q55" s="200">
        <f>T55*G9*3</f>
        <v>14700.285</v>
      </c>
      <c r="R55" s="229"/>
      <c r="S55" s="201"/>
      <c r="T55" s="230">
        <v>0.81</v>
      </c>
      <c r="U55" s="200">
        <f>Q55</f>
        <v>14700.285</v>
      </c>
      <c r="V55" s="201"/>
      <c r="W55" s="230">
        <f>U55/G9/3</f>
        <v>0.81</v>
      </c>
    </row>
    <row r="56" spans="2:23" x14ac:dyDescent="0.25">
      <c r="B56" s="186"/>
      <c r="C56" s="231" t="s">
        <v>62</v>
      </c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3"/>
      <c r="Q56" s="234"/>
      <c r="R56" s="235"/>
      <c r="S56" s="236"/>
      <c r="T56" s="230"/>
      <c r="U56" s="237"/>
      <c r="V56" s="238"/>
      <c r="W56" s="230"/>
    </row>
    <row r="57" spans="2:23" ht="15" customHeight="1" x14ac:dyDescent="0.25">
      <c r="B57" s="186"/>
      <c r="C57" s="239" t="s">
        <v>73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1"/>
      <c r="Q57" s="234"/>
      <c r="R57" s="235"/>
      <c r="S57" s="236"/>
      <c r="T57" s="230"/>
      <c r="U57" s="237"/>
      <c r="V57" s="238"/>
      <c r="W57" s="230"/>
    </row>
    <row r="58" spans="2:23" ht="15" customHeight="1" x14ac:dyDescent="0.25">
      <c r="B58" s="186"/>
      <c r="C58" s="239" t="s">
        <v>74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  <c r="Q58" s="234"/>
      <c r="R58" s="235"/>
      <c r="S58" s="236"/>
      <c r="T58" s="230"/>
      <c r="U58" s="237"/>
      <c r="V58" s="238"/>
      <c r="W58" s="230"/>
    </row>
    <row r="59" spans="2:23" ht="15" customHeight="1" x14ac:dyDescent="0.25">
      <c r="B59" s="186"/>
      <c r="C59" s="239" t="s">
        <v>75</v>
      </c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1"/>
      <c r="Q59" s="234"/>
      <c r="R59" s="235"/>
      <c r="S59" s="236"/>
      <c r="T59" s="230"/>
      <c r="U59" s="237"/>
      <c r="V59" s="238"/>
      <c r="W59" s="230"/>
    </row>
    <row r="60" spans="2:23" ht="15" customHeight="1" x14ac:dyDescent="0.25">
      <c r="B60" s="242"/>
      <c r="C60" s="239" t="s">
        <v>76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1"/>
      <c r="Q60" s="243"/>
      <c r="R60" s="244"/>
      <c r="S60" s="245"/>
      <c r="T60" s="246"/>
      <c r="U60" s="247"/>
      <c r="V60" s="248"/>
      <c r="W60" s="246"/>
    </row>
    <row r="61" spans="2:23" ht="15" customHeight="1" x14ac:dyDescent="0.25">
      <c r="B61" s="242"/>
      <c r="C61" s="239" t="s">
        <v>77</v>
      </c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1"/>
      <c r="Q61" s="243"/>
      <c r="R61" s="244"/>
      <c r="S61" s="245"/>
      <c r="T61" s="246"/>
      <c r="U61" s="247"/>
      <c r="V61" s="248"/>
      <c r="W61" s="246"/>
    </row>
    <row r="62" spans="2:23" ht="15" customHeight="1" x14ac:dyDescent="0.25">
      <c r="B62" s="242"/>
      <c r="C62" s="239" t="s">
        <v>78</v>
      </c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1"/>
      <c r="Q62" s="243"/>
      <c r="R62" s="244"/>
      <c r="S62" s="245"/>
      <c r="T62" s="246"/>
      <c r="U62" s="247"/>
      <c r="V62" s="248"/>
      <c r="W62" s="246"/>
    </row>
    <row r="63" spans="2:23" ht="15" customHeight="1" x14ac:dyDescent="0.25">
      <c r="B63" s="242"/>
      <c r="C63" s="239" t="s">
        <v>79</v>
      </c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1"/>
      <c r="Q63" s="243"/>
      <c r="R63" s="244"/>
      <c r="S63" s="245"/>
      <c r="T63" s="246"/>
      <c r="U63" s="247"/>
      <c r="V63" s="248"/>
      <c r="W63" s="246"/>
    </row>
    <row r="64" spans="2:23" ht="15" customHeight="1" x14ac:dyDescent="0.25">
      <c r="B64" s="242"/>
      <c r="C64" s="239" t="s">
        <v>80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1"/>
      <c r="Q64" s="243"/>
      <c r="R64" s="244"/>
      <c r="S64" s="245"/>
      <c r="T64" s="246"/>
      <c r="U64" s="247"/>
      <c r="V64" s="248"/>
      <c r="W64" s="246"/>
    </row>
    <row r="65" spans="2:23" x14ac:dyDescent="0.25">
      <c r="B65" s="186"/>
      <c r="C65" s="239" t="s">
        <v>81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1"/>
      <c r="Q65" s="249"/>
      <c r="R65" s="250"/>
      <c r="S65" s="251"/>
      <c r="T65" s="230"/>
      <c r="U65" s="205">
        <v>2820</v>
      </c>
      <c r="V65" s="206"/>
      <c r="W65" s="230"/>
    </row>
    <row r="66" spans="2:23" x14ac:dyDescent="0.25">
      <c r="B66" s="186">
        <v>3</v>
      </c>
      <c r="C66" s="226" t="s">
        <v>82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8"/>
      <c r="Q66" s="252"/>
      <c r="R66" s="252"/>
      <c r="S66" s="252"/>
      <c r="T66" s="199"/>
      <c r="U66" s="200"/>
      <c r="V66" s="201"/>
      <c r="W66" s="230"/>
    </row>
    <row r="67" spans="2:23" x14ac:dyDescent="0.25">
      <c r="B67" s="186"/>
      <c r="C67" s="193" t="s">
        <v>62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5"/>
      <c r="Q67" s="253"/>
      <c r="R67" s="254"/>
      <c r="S67" s="255"/>
      <c r="T67" s="199"/>
      <c r="U67" s="200"/>
      <c r="V67" s="201"/>
      <c r="W67" s="230"/>
    </row>
    <row r="68" spans="2:23" x14ac:dyDescent="0.25">
      <c r="B68" s="256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9"/>
      <c r="R68" s="219"/>
      <c r="S68" s="219"/>
      <c r="T68" s="213"/>
      <c r="U68" s="223"/>
      <c r="V68" s="225"/>
      <c r="W68" s="213"/>
    </row>
    <row r="69" spans="2:23" x14ac:dyDescent="0.25">
      <c r="B69" s="256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9"/>
      <c r="R69" s="219"/>
      <c r="S69" s="219"/>
      <c r="T69" s="213"/>
      <c r="U69" s="223"/>
      <c r="V69" s="225"/>
      <c r="W69" s="213"/>
    </row>
    <row r="70" spans="2:23" s="110" customFormat="1" ht="30.75" customHeight="1" x14ac:dyDescent="0.25">
      <c r="B70" s="257" t="s">
        <v>83</v>
      </c>
      <c r="C70" s="258" t="s">
        <v>84</v>
      </c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9">
        <f>T70*G9*3</f>
        <v>15244.74</v>
      </c>
      <c r="R70" s="260"/>
      <c r="S70" s="261"/>
      <c r="T70" s="230">
        <v>0.84</v>
      </c>
      <c r="U70" s="200">
        <f>Q70</f>
        <v>15244.74</v>
      </c>
      <c r="V70" s="201"/>
      <c r="W70" s="230">
        <f>U70/G9/3</f>
        <v>0.84</v>
      </c>
    </row>
    <row r="71" spans="2:23" s="92" customFormat="1" hidden="1" x14ac:dyDescent="0.25">
      <c r="B71" s="256"/>
      <c r="C71" s="211" t="s">
        <v>85</v>
      </c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9"/>
      <c r="R71" s="219"/>
      <c r="S71" s="219"/>
      <c r="T71" s="213"/>
      <c r="U71" s="262"/>
      <c r="V71" s="263"/>
      <c r="W71" s="213"/>
    </row>
    <row r="72" spans="2:23" hidden="1" x14ac:dyDescent="0.25">
      <c r="B72" s="256"/>
      <c r="C72" s="211" t="s">
        <v>86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9"/>
      <c r="R72" s="219"/>
      <c r="S72" s="219"/>
      <c r="T72" s="213"/>
      <c r="U72" s="262"/>
      <c r="V72" s="263"/>
      <c r="W72" s="213"/>
    </row>
    <row r="73" spans="2:23" hidden="1" x14ac:dyDescent="0.25">
      <c r="B73" s="256"/>
      <c r="C73" s="211" t="s">
        <v>86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9"/>
      <c r="R73" s="219"/>
      <c r="S73" s="219"/>
      <c r="T73" s="213"/>
      <c r="U73" s="262"/>
      <c r="V73" s="263"/>
      <c r="W73" s="213"/>
    </row>
    <row r="74" spans="2:23" hidden="1" x14ac:dyDescent="0.25">
      <c r="B74" s="256"/>
      <c r="C74" s="211" t="s">
        <v>87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9"/>
      <c r="R74" s="219"/>
      <c r="S74" s="219"/>
      <c r="T74" s="213"/>
      <c r="U74" s="262"/>
      <c r="V74" s="263"/>
      <c r="W74" s="213"/>
    </row>
    <row r="75" spans="2:23" hidden="1" x14ac:dyDescent="0.25">
      <c r="B75" s="256"/>
      <c r="C75" s="211" t="s">
        <v>88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23"/>
      <c r="R75" s="224"/>
      <c r="S75" s="225"/>
      <c r="T75" s="213"/>
      <c r="U75" s="262"/>
      <c r="V75" s="263"/>
      <c r="W75" s="213"/>
    </row>
    <row r="76" spans="2:23" hidden="1" x14ac:dyDescent="0.25">
      <c r="B76" s="256"/>
      <c r="C76" s="211" t="s">
        <v>89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23"/>
      <c r="R76" s="224"/>
      <c r="S76" s="225"/>
      <c r="T76" s="213"/>
      <c r="U76" s="262"/>
      <c r="V76" s="263"/>
      <c r="W76" s="213"/>
    </row>
    <row r="77" spans="2:23" x14ac:dyDescent="0.25">
      <c r="B77" s="256"/>
      <c r="C77" s="202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4"/>
      <c r="Q77" s="264"/>
      <c r="R77" s="265"/>
      <c r="S77" s="266"/>
      <c r="T77" s="213"/>
      <c r="U77" s="214"/>
      <c r="V77" s="215"/>
      <c r="W77" s="213"/>
    </row>
    <row r="78" spans="2:23" x14ac:dyDescent="0.25">
      <c r="B78" s="256"/>
      <c r="C78" s="202" t="s">
        <v>90</v>
      </c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4"/>
      <c r="Q78" s="264"/>
      <c r="R78" s="265"/>
      <c r="S78" s="266"/>
      <c r="T78" s="213"/>
      <c r="U78" s="267"/>
      <c r="V78" s="268"/>
      <c r="W78" s="213"/>
    </row>
    <row r="79" spans="2:23" x14ac:dyDescent="0.25">
      <c r="B79" s="256"/>
      <c r="C79" s="269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1"/>
      <c r="Q79" s="264"/>
      <c r="R79" s="265"/>
      <c r="S79" s="266"/>
      <c r="T79" s="213"/>
      <c r="U79" s="267"/>
      <c r="V79" s="268"/>
      <c r="W79" s="213"/>
    </row>
    <row r="80" spans="2:23" x14ac:dyDescent="0.25">
      <c r="B80" s="256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9"/>
      <c r="R80" s="219"/>
      <c r="S80" s="219"/>
      <c r="T80" s="213"/>
      <c r="U80" s="214"/>
      <c r="V80" s="215"/>
      <c r="W80" s="213"/>
    </row>
    <row r="81" spans="2:23" x14ac:dyDescent="0.25">
      <c r="B81" s="272" t="s">
        <v>91</v>
      </c>
      <c r="C81" s="273" t="s">
        <v>92</v>
      </c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5"/>
      <c r="Q81" s="259">
        <f>T81*G9*3</f>
        <v>19963.350000000002</v>
      </c>
      <c r="R81" s="260"/>
      <c r="S81" s="261"/>
      <c r="T81" s="238">
        <v>1.1000000000000001</v>
      </c>
      <c r="U81" s="200">
        <f>U82+U83+U84+U85</f>
        <v>59806</v>
      </c>
      <c r="V81" s="201"/>
      <c r="W81" s="230">
        <f>U81/G9/3</f>
        <v>3.2953687632586717</v>
      </c>
    </row>
    <row r="82" spans="2:23" x14ac:dyDescent="0.25">
      <c r="B82" s="256"/>
      <c r="C82" s="276" t="s">
        <v>93</v>
      </c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8"/>
      <c r="Q82" s="223"/>
      <c r="R82" s="224"/>
      <c r="S82" s="225"/>
      <c r="T82" s="266"/>
      <c r="U82" s="214">
        <v>31159</v>
      </c>
      <c r="V82" s="215"/>
      <c r="W82" s="213"/>
    </row>
    <row r="83" spans="2:23" x14ac:dyDescent="0.25">
      <c r="B83" s="256"/>
      <c r="C83" s="279" t="s">
        <v>94</v>
      </c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1"/>
      <c r="Q83" s="264"/>
      <c r="R83" s="265"/>
      <c r="S83" s="266"/>
      <c r="T83" s="266"/>
      <c r="U83" s="214">
        <v>1169</v>
      </c>
      <c r="V83" s="215"/>
      <c r="W83" s="213"/>
    </row>
    <row r="84" spans="2:23" x14ac:dyDescent="0.25">
      <c r="B84" s="256"/>
      <c r="C84" s="279" t="s">
        <v>95</v>
      </c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1"/>
      <c r="Q84" s="264"/>
      <c r="R84" s="265"/>
      <c r="S84" s="266"/>
      <c r="T84" s="266"/>
      <c r="U84" s="214">
        <v>8979</v>
      </c>
      <c r="V84" s="215"/>
      <c r="W84" s="213"/>
    </row>
    <row r="85" spans="2:23" x14ac:dyDescent="0.25">
      <c r="B85" s="256"/>
      <c r="C85" s="279" t="s">
        <v>96</v>
      </c>
      <c r="D85" s="280"/>
      <c r="E85" s="280"/>
      <c r="F85" s="280"/>
      <c r="G85" s="280"/>
      <c r="H85" s="280"/>
      <c r="I85" s="280"/>
      <c r="J85" s="280"/>
      <c r="K85" s="280"/>
      <c r="L85" s="280"/>
      <c r="M85" s="280"/>
      <c r="N85" s="280"/>
      <c r="O85" s="280"/>
      <c r="P85" s="281"/>
      <c r="Q85" s="264"/>
      <c r="R85" s="265"/>
      <c r="S85" s="266"/>
      <c r="T85" s="266"/>
      <c r="U85" s="214">
        <v>18499</v>
      </c>
      <c r="V85" s="215"/>
      <c r="W85" s="213"/>
    </row>
    <row r="86" spans="2:23" x14ac:dyDescent="0.25">
      <c r="B86" s="256"/>
      <c r="C86" s="276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8"/>
      <c r="Q86" s="264"/>
      <c r="R86" s="265"/>
      <c r="S86" s="266"/>
      <c r="T86" s="266"/>
      <c r="U86" s="214"/>
      <c r="V86" s="215"/>
      <c r="W86" s="213"/>
    </row>
    <row r="87" spans="2:23" x14ac:dyDescent="0.25">
      <c r="B87" s="256"/>
      <c r="C87" s="282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4"/>
      <c r="Q87" s="264"/>
      <c r="R87" s="265"/>
      <c r="S87" s="266"/>
      <c r="T87" s="266"/>
      <c r="U87" s="285"/>
      <c r="V87" s="286"/>
      <c r="W87" s="213"/>
    </row>
    <row r="88" spans="2:23" x14ac:dyDescent="0.25">
      <c r="B88" s="272" t="s">
        <v>97</v>
      </c>
      <c r="C88" s="287" t="s">
        <v>98</v>
      </c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9"/>
      <c r="Q88" s="200">
        <f>T88*G9*12</f>
        <v>0</v>
      </c>
      <c r="R88" s="229"/>
      <c r="S88" s="201"/>
      <c r="T88" s="238">
        <v>0</v>
      </c>
      <c r="U88" s="200">
        <f>Q88</f>
        <v>0</v>
      </c>
      <c r="V88" s="201"/>
      <c r="W88" s="230">
        <f>U88/G9/12</f>
        <v>0</v>
      </c>
    </row>
    <row r="89" spans="2:23" x14ac:dyDescent="0.25">
      <c r="B89" s="256"/>
      <c r="C89" s="290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2"/>
      <c r="Q89" s="264"/>
      <c r="R89" s="265"/>
      <c r="S89" s="266"/>
      <c r="T89" s="266"/>
      <c r="U89" s="214"/>
      <c r="V89" s="215"/>
      <c r="W89" s="213"/>
    </row>
    <row r="90" spans="2:23" x14ac:dyDescent="0.25">
      <c r="B90" s="256"/>
      <c r="C90" s="290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2"/>
      <c r="Q90" s="264"/>
      <c r="R90" s="265"/>
      <c r="S90" s="266"/>
      <c r="T90" s="266"/>
      <c r="U90" s="285"/>
      <c r="V90" s="286"/>
      <c r="W90" s="213"/>
    </row>
    <row r="91" spans="2:23" x14ac:dyDescent="0.25">
      <c r="B91" s="272" t="s">
        <v>99</v>
      </c>
      <c r="C91" s="293" t="s">
        <v>100</v>
      </c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4">
        <f>T91*G9*3</f>
        <v>725.94</v>
      </c>
      <c r="R91" s="294"/>
      <c r="S91" s="294"/>
      <c r="T91" s="230">
        <v>0.04</v>
      </c>
      <c r="U91" s="200">
        <v>0</v>
      </c>
      <c r="V91" s="201"/>
      <c r="W91" s="230">
        <f>U91/G9/3</f>
        <v>0</v>
      </c>
    </row>
    <row r="92" spans="2:23" x14ac:dyDescent="0.25">
      <c r="B92" s="256"/>
      <c r="C92" s="295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7"/>
      <c r="Q92" s="298"/>
      <c r="R92" s="299"/>
      <c r="S92" s="300"/>
      <c r="T92" s="266"/>
      <c r="U92" s="285"/>
      <c r="V92" s="286"/>
      <c r="W92" s="213"/>
    </row>
    <row r="93" spans="2:23" s="306" customFormat="1" x14ac:dyDescent="0.25">
      <c r="B93" s="272" t="s">
        <v>101</v>
      </c>
      <c r="C93" s="287" t="s">
        <v>102</v>
      </c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9"/>
      <c r="Q93" s="301">
        <f>Q94+Q95</f>
        <v>0</v>
      </c>
      <c r="R93" s="302"/>
      <c r="S93" s="303"/>
      <c r="T93" s="238">
        <f>T94+T95</f>
        <v>0</v>
      </c>
      <c r="U93" s="304">
        <f>U94+U95</f>
        <v>0</v>
      </c>
      <c r="V93" s="305"/>
      <c r="W93" s="230">
        <f>W94+W95</f>
        <v>0</v>
      </c>
    </row>
    <row r="94" spans="2:23" x14ac:dyDescent="0.25">
      <c r="B94" s="256"/>
      <c r="C94" s="216" t="s">
        <v>102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8"/>
      <c r="Q94" s="301">
        <f>T94*G10*12</f>
        <v>0</v>
      </c>
      <c r="R94" s="302"/>
      <c r="S94" s="303"/>
      <c r="T94" s="238"/>
      <c r="U94" s="304">
        <f>Q94</f>
        <v>0</v>
      </c>
      <c r="V94" s="305"/>
      <c r="W94" s="230">
        <f>U94/G10/12</f>
        <v>0</v>
      </c>
    </row>
    <row r="95" spans="2:23" x14ac:dyDescent="0.25">
      <c r="B95" s="256"/>
      <c r="C95" s="216" t="s">
        <v>103</v>
      </c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8"/>
      <c r="Q95" s="307">
        <f>T95*G9*12</f>
        <v>0</v>
      </c>
      <c r="R95" s="308"/>
      <c r="S95" s="309"/>
      <c r="T95" s="266"/>
      <c r="U95" s="262">
        <v>0</v>
      </c>
      <c r="V95" s="263"/>
      <c r="W95" s="213">
        <f>U95/G9/12</f>
        <v>0</v>
      </c>
    </row>
    <row r="96" spans="2:23" x14ac:dyDescent="0.25">
      <c r="B96" s="256"/>
      <c r="C96" s="295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8"/>
      <c r="R96" s="299"/>
      <c r="S96" s="300"/>
      <c r="T96" s="266"/>
      <c r="U96" s="285"/>
      <c r="V96" s="286"/>
      <c r="W96" s="213"/>
    </row>
    <row r="97" spans="2:23" x14ac:dyDescent="0.25">
      <c r="B97" s="310">
        <v>9</v>
      </c>
      <c r="C97" s="311" t="s">
        <v>104</v>
      </c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259"/>
      <c r="R97" s="260"/>
      <c r="S97" s="261"/>
      <c r="T97" s="266"/>
      <c r="U97" s="200"/>
      <c r="V97" s="201"/>
      <c r="W97" s="230"/>
    </row>
    <row r="98" spans="2:23" x14ac:dyDescent="0.25">
      <c r="B98" s="210"/>
      <c r="C98" s="211" t="s">
        <v>105</v>
      </c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313">
        <f>T98*G9*3</f>
        <v>40108.184999999998</v>
      </c>
      <c r="R98" s="313"/>
      <c r="S98" s="313"/>
      <c r="T98" s="213">
        <v>2.21</v>
      </c>
      <c r="U98" s="223">
        <f>Q98</f>
        <v>40108.184999999998</v>
      </c>
      <c r="V98" s="225"/>
      <c r="W98" s="213">
        <f>U98/G9/3</f>
        <v>2.21</v>
      </c>
    </row>
    <row r="99" spans="2:23" x14ac:dyDescent="0.25">
      <c r="B99" s="210"/>
      <c r="C99" s="211" t="s">
        <v>106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9">
        <f>T99*G9*3</f>
        <v>1270.395</v>
      </c>
      <c r="R99" s="219"/>
      <c r="S99" s="219"/>
      <c r="T99" s="213">
        <v>7.0000000000000007E-2</v>
      </c>
      <c r="U99" s="223">
        <v>1620</v>
      </c>
      <c r="V99" s="225"/>
      <c r="W99" s="213">
        <f>U99/G9/3</f>
        <v>8.9263575502107617E-2</v>
      </c>
    </row>
    <row r="100" spans="2:23" x14ac:dyDescent="0.25">
      <c r="B100" s="210"/>
      <c r="C100" s="211" t="s">
        <v>107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9">
        <f>T100*G9*3</f>
        <v>18692.955000000002</v>
      </c>
      <c r="R100" s="219"/>
      <c r="S100" s="219"/>
      <c r="T100" s="213">
        <v>1.03</v>
      </c>
      <c r="U100" s="223">
        <f>Q100</f>
        <v>18692.955000000002</v>
      </c>
      <c r="V100" s="225"/>
      <c r="W100" s="213">
        <f>U100/G9/3</f>
        <v>1.03</v>
      </c>
    </row>
    <row r="101" spans="2:23" x14ac:dyDescent="0.25">
      <c r="B101" s="210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9"/>
      <c r="R101" s="219"/>
      <c r="S101" s="219"/>
      <c r="T101" s="213"/>
      <c r="U101" s="262"/>
      <c r="V101" s="263"/>
      <c r="W101" s="213"/>
    </row>
    <row r="102" spans="2:23" x14ac:dyDescent="0.25">
      <c r="B102" s="310">
        <v>10</v>
      </c>
      <c r="C102" s="311" t="s">
        <v>108</v>
      </c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4"/>
      <c r="R102" s="315"/>
      <c r="S102" s="316"/>
      <c r="T102" s="317"/>
      <c r="U102" s="304"/>
      <c r="V102" s="305"/>
      <c r="W102" s="230"/>
    </row>
    <row r="103" spans="2:23" x14ac:dyDescent="0.25">
      <c r="B103" s="210"/>
      <c r="C103" s="211" t="s">
        <v>109</v>
      </c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318">
        <f>T103*G9*3</f>
        <v>71686.575000000012</v>
      </c>
      <c r="R103" s="318"/>
      <c r="S103" s="318"/>
      <c r="T103" s="213">
        <v>3.95</v>
      </c>
      <c r="U103" s="262">
        <f>Q103</f>
        <v>71686.575000000012</v>
      </c>
      <c r="V103" s="263"/>
      <c r="W103" s="213">
        <f>U103/G9/3</f>
        <v>3.9500000000000006</v>
      </c>
    </row>
    <row r="104" spans="2:23" x14ac:dyDescent="0.25">
      <c r="B104" s="210"/>
      <c r="C104" s="211" t="s">
        <v>110</v>
      </c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318">
        <f>T104*G9*3</f>
        <v>40471.154999999999</v>
      </c>
      <c r="R104" s="318"/>
      <c r="S104" s="318"/>
      <c r="T104" s="213">
        <v>2.23</v>
      </c>
      <c r="U104" s="262">
        <f>Q104</f>
        <v>40471.154999999999</v>
      </c>
      <c r="V104" s="263"/>
      <c r="W104" s="213">
        <f>U104/G9/3</f>
        <v>2.23</v>
      </c>
    </row>
    <row r="105" spans="2:23" x14ac:dyDescent="0.25">
      <c r="B105" s="210"/>
      <c r="C105" s="269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1"/>
      <c r="Q105" s="223"/>
      <c r="R105" s="224"/>
      <c r="S105" s="225"/>
      <c r="T105" s="265"/>
      <c r="U105" s="223"/>
      <c r="V105" s="225"/>
      <c r="W105" s="213"/>
    </row>
    <row r="106" spans="2:23" x14ac:dyDescent="0.25">
      <c r="B106" s="210"/>
      <c r="C106" s="269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1"/>
      <c r="Q106" s="264"/>
      <c r="R106" s="265"/>
      <c r="S106" s="266"/>
      <c r="T106" s="265"/>
      <c r="U106" s="264"/>
      <c r="V106" s="266"/>
      <c r="W106" s="213"/>
    </row>
    <row r="107" spans="2:23" x14ac:dyDescent="0.25">
      <c r="B107" s="319">
        <v>11</v>
      </c>
      <c r="C107" s="320" t="s">
        <v>111</v>
      </c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1">
        <f>T107*G9*12</f>
        <v>0</v>
      </c>
      <c r="R107" s="321"/>
      <c r="S107" s="321"/>
      <c r="T107" s="322">
        <v>0</v>
      </c>
      <c r="U107" s="304">
        <f>Q107</f>
        <v>0</v>
      </c>
      <c r="V107" s="305"/>
      <c r="W107" s="230">
        <f>U107/G9/12</f>
        <v>0</v>
      </c>
    </row>
    <row r="108" spans="2:23" x14ac:dyDescent="0.25">
      <c r="B108" s="319"/>
      <c r="C108" s="323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5"/>
      <c r="Q108" s="326"/>
      <c r="R108" s="327"/>
      <c r="S108" s="328"/>
      <c r="T108" s="322"/>
      <c r="U108" s="329"/>
      <c r="V108" s="330"/>
      <c r="W108" s="230"/>
    </row>
    <row r="109" spans="2:23" x14ac:dyDescent="0.25">
      <c r="B109" s="331" t="s">
        <v>112</v>
      </c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2">
        <f>Q43+Q55+Q70+Q81+Q88+Q91+Q93+Q98+Q99+Q103+Q104+Q105+Q107</f>
        <v>213607.845</v>
      </c>
      <c r="R109" s="333"/>
      <c r="S109" s="333"/>
      <c r="T109" s="334">
        <f>T43+T55+T66+T70+T81+T88+T91+T93+T98+T99+T103+T104+T105+T107+T100</f>
        <v>12.799999999999999</v>
      </c>
      <c r="U109" s="335">
        <f>U43+U55+U70+U81+U88+U91+U93+U103+U104+U107+U98+U99</f>
        <v>255097.94</v>
      </c>
      <c r="V109" s="336"/>
      <c r="W109" s="337">
        <f>W43+W55+W70+W81+W88+W93+W98+W103+W104+W107+W91+W99+W100</f>
        <v>15.086144584951924</v>
      </c>
    </row>
    <row r="110" spans="2:23" x14ac:dyDescent="0.25"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9"/>
      <c r="R110" s="340"/>
      <c r="S110" s="340"/>
      <c r="T110" s="341"/>
      <c r="U110" s="342"/>
      <c r="V110" s="342"/>
      <c r="W110" s="343"/>
    </row>
    <row r="111" spans="2:23" ht="33" customHeight="1" x14ac:dyDescent="0.25">
      <c r="B111" s="344" t="s">
        <v>113</v>
      </c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6"/>
      <c r="U111" s="347">
        <f>O24-U109</f>
        <v>-105294.89000000001</v>
      </c>
      <c r="V111" s="348"/>
      <c r="W111" s="349"/>
    </row>
    <row r="112" spans="2:23" x14ac:dyDescent="0.25">
      <c r="B112" s="350" t="s">
        <v>114</v>
      </c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2"/>
      <c r="W112" s="353"/>
    </row>
    <row r="113" spans="2:23" x14ac:dyDescent="0.25">
      <c r="B113" s="354" t="s">
        <v>115</v>
      </c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6"/>
      <c r="T113" s="357"/>
      <c r="U113" s="358">
        <v>0</v>
      </c>
      <c r="V113" s="359"/>
      <c r="W113" s="353"/>
    </row>
    <row r="114" spans="2:23" x14ac:dyDescent="0.25">
      <c r="B114" s="360" t="s">
        <v>116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2"/>
      <c r="T114" s="363"/>
      <c r="U114" s="358">
        <f>O29</f>
        <v>30060.720000000001</v>
      </c>
      <c r="V114" s="359"/>
      <c r="W114" s="364"/>
    </row>
    <row r="115" spans="2:23" x14ac:dyDescent="0.25">
      <c r="B115" s="365" t="s">
        <v>117</v>
      </c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7"/>
      <c r="T115" s="368"/>
      <c r="U115" s="369">
        <f>U113+U114</f>
        <v>30060.720000000001</v>
      </c>
      <c r="V115" s="370"/>
      <c r="W115" s="353"/>
    </row>
    <row r="116" spans="2:23" x14ac:dyDescent="0.25">
      <c r="B116" s="371">
        <v>1</v>
      </c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3"/>
      <c r="U116" s="374"/>
      <c r="V116" s="374"/>
      <c r="W116" s="353"/>
    </row>
    <row r="117" spans="2:23" x14ac:dyDescent="0.25">
      <c r="B117" s="371">
        <v>2</v>
      </c>
      <c r="C117" s="375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7"/>
      <c r="T117" s="373"/>
      <c r="U117" s="307"/>
      <c r="V117" s="309"/>
      <c r="W117" s="353"/>
    </row>
    <row r="118" spans="2:23" x14ac:dyDescent="0.25">
      <c r="B118" s="371">
        <v>3</v>
      </c>
      <c r="C118" s="372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3"/>
      <c r="U118" s="318">
        <v>0</v>
      </c>
      <c r="V118" s="318"/>
      <c r="W118" s="353"/>
    </row>
    <row r="119" spans="2:23" x14ac:dyDescent="0.25">
      <c r="B119" s="378" t="s">
        <v>118</v>
      </c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80"/>
      <c r="T119" s="381"/>
      <c r="U119" s="382">
        <f>U116+U117+U118</f>
        <v>0</v>
      </c>
      <c r="V119" s="383"/>
      <c r="W119" s="353"/>
    </row>
    <row r="120" spans="2:23" x14ac:dyDescent="0.25">
      <c r="B120" s="384" t="s">
        <v>119</v>
      </c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6"/>
      <c r="T120" s="387"/>
      <c r="U120" s="388">
        <f>U115-U119</f>
        <v>30060.720000000001</v>
      </c>
      <c r="V120" s="389"/>
      <c r="W120" s="353"/>
    </row>
    <row r="121" spans="2:23" x14ac:dyDescent="0.25">
      <c r="B121" s="390"/>
      <c r="C121" s="391" t="s">
        <v>120</v>
      </c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5"/>
      <c r="U121" s="392"/>
      <c r="V121" s="392"/>
      <c r="W121" s="353"/>
    </row>
    <row r="122" spans="2:23" x14ac:dyDescent="0.25">
      <c r="B122" s="393"/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5"/>
      <c r="R122" s="395"/>
      <c r="S122" s="395"/>
      <c r="T122" s="396"/>
      <c r="U122" s="397"/>
      <c r="V122" s="397"/>
      <c r="W122" s="353"/>
    </row>
    <row r="123" spans="2:23" x14ac:dyDescent="0.25">
      <c r="B123" s="393"/>
      <c r="C123" s="398"/>
      <c r="D123" s="398"/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9"/>
      <c r="U123" s="400"/>
      <c r="V123" s="400"/>
      <c r="W123" s="353"/>
    </row>
    <row r="124" spans="2:23" x14ac:dyDescent="0.25">
      <c r="B124" s="393"/>
      <c r="C124" s="394" t="s">
        <v>121</v>
      </c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53"/>
    </row>
    <row r="125" spans="2:23" x14ac:dyDescent="0.25">
      <c r="B125" s="393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2"/>
      <c r="R125" s="402"/>
      <c r="S125" s="402"/>
      <c r="T125" s="399"/>
      <c r="U125" s="400"/>
      <c r="V125" s="400"/>
      <c r="W125" s="353"/>
    </row>
    <row r="126" spans="2:23" x14ac:dyDescent="0.25">
      <c r="B126" s="403"/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404"/>
      <c r="R126" s="404"/>
      <c r="S126" s="404"/>
      <c r="T126" s="405"/>
      <c r="U126" s="406"/>
      <c r="V126" s="406"/>
      <c r="W126" s="364"/>
    </row>
    <row r="127" spans="2:23" x14ac:dyDescent="0.25">
      <c r="B127" s="403"/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407"/>
      <c r="R127" s="407"/>
      <c r="S127" s="407"/>
      <c r="T127" s="408"/>
      <c r="U127" s="406"/>
      <c r="V127" s="406"/>
      <c r="W127" s="364"/>
    </row>
    <row r="128" spans="2:23" x14ac:dyDescent="0.25">
      <c r="B128" s="409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410"/>
      <c r="R128" s="410"/>
      <c r="S128" s="410"/>
      <c r="T128" s="343"/>
      <c r="U128" s="406"/>
      <c r="V128" s="406"/>
      <c r="W128" s="364"/>
    </row>
    <row r="129" spans="2:23" x14ac:dyDescent="0.25">
      <c r="B129" s="409"/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411"/>
      <c r="R129" s="411"/>
      <c r="S129" s="411"/>
      <c r="T129" s="412"/>
      <c r="U129" s="413"/>
      <c r="V129" s="413"/>
      <c r="W129" s="353"/>
    </row>
    <row r="130" spans="2:23" x14ac:dyDescent="0.25"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5"/>
      <c r="R130" s="415"/>
      <c r="S130" s="415"/>
      <c r="T130" s="416"/>
      <c r="U130" s="417"/>
      <c r="V130" s="417"/>
      <c r="W130" s="353"/>
    </row>
    <row r="131" spans="2:23" x14ac:dyDescent="0.25">
      <c r="B131" s="415"/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</row>
    <row r="132" spans="2:23" x14ac:dyDescent="0.25">
      <c r="B132" s="418"/>
      <c r="C132" s="419"/>
      <c r="D132" s="419"/>
      <c r="E132" s="419"/>
      <c r="F132" s="419"/>
      <c r="G132" s="419"/>
      <c r="H132" s="419"/>
      <c r="I132" s="419"/>
      <c r="J132" s="419"/>
      <c r="K132" s="419"/>
      <c r="L132" s="419"/>
      <c r="M132" s="419"/>
      <c r="N132" s="419"/>
      <c r="O132" s="419"/>
      <c r="P132" s="419"/>
      <c r="Q132" s="419"/>
      <c r="R132" s="419"/>
      <c r="S132" s="419"/>
      <c r="T132" s="420"/>
      <c r="U132" s="421"/>
      <c r="V132" s="421"/>
      <c r="W132" s="421"/>
    </row>
    <row r="133" spans="2:23" x14ac:dyDescent="0.25">
      <c r="B133" s="422"/>
      <c r="C133" s="422"/>
      <c r="D133" s="422"/>
      <c r="E133" s="422"/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3"/>
      <c r="V133" s="423"/>
      <c r="W133" s="416"/>
    </row>
    <row r="134" spans="2:23" x14ac:dyDescent="0.25"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4"/>
      <c r="V134" s="425"/>
      <c r="W134" s="416"/>
    </row>
    <row r="135" spans="2:23" x14ac:dyDescent="0.25"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5"/>
      <c r="V135" s="425"/>
      <c r="W135" s="416"/>
    </row>
    <row r="136" spans="2:23" x14ac:dyDescent="0.25">
      <c r="B136" s="426"/>
      <c r="C136" s="426"/>
      <c r="D136" s="426"/>
      <c r="E136" s="426"/>
      <c r="F136" s="426"/>
      <c r="G136" s="426"/>
      <c r="H136" s="426"/>
      <c r="I136" s="426"/>
      <c r="J136" s="426"/>
      <c r="K136" s="426"/>
      <c r="L136" s="426"/>
      <c r="M136" s="426"/>
      <c r="N136" s="426"/>
      <c r="O136" s="426"/>
      <c r="P136" s="426"/>
      <c r="Q136" s="426"/>
      <c r="R136" s="426"/>
      <c r="S136" s="426"/>
      <c r="T136" s="403"/>
      <c r="U136" s="427"/>
      <c r="V136" s="427"/>
      <c r="W136" s="416"/>
    </row>
    <row r="137" spans="2:23" x14ac:dyDescent="0.25">
      <c r="B137" s="428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  <c r="S137" s="428"/>
      <c r="T137" s="429"/>
      <c r="U137" s="427"/>
      <c r="V137" s="427"/>
      <c r="W137" s="416"/>
    </row>
    <row r="138" spans="2:23" x14ac:dyDescent="0.25">
      <c r="B138" s="428"/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  <c r="S138" s="428"/>
      <c r="T138" s="429"/>
      <c r="U138" s="427"/>
      <c r="V138" s="427"/>
      <c r="W138" s="416"/>
    </row>
    <row r="139" spans="2:23" x14ac:dyDescent="0.25">
      <c r="B139" s="430"/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431"/>
      <c r="U139" s="432"/>
      <c r="V139" s="432"/>
      <c r="W139" s="416"/>
    </row>
    <row r="140" spans="2:23" x14ac:dyDescent="0.25">
      <c r="B140" s="430"/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431"/>
      <c r="U140" s="413"/>
      <c r="V140" s="413"/>
      <c r="W140" s="416"/>
    </row>
    <row r="141" spans="2:23" x14ac:dyDescent="0.25">
      <c r="B141" s="428"/>
      <c r="C141" s="428"/>
      <c r="D141" s="428"/>
      <c r="E141" s="428"/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  <c r="S141" s="428"/>
      <c r="T141" s="429"/>
      <c r="U141" s="427"/>
      <c r="V141" s="427"/>
      <c r="W141" s="416"/>
    </row>
    <row r="142" spans="2:23" x14ac:dyDescent="0.25">
      <c r="B142" s="433"/>
      <c r="C142" s="433"/>
      <c r="D142" s="433"/>
      <c r="E142" s="433"/>
      <c r="F142" s="433"/>
      <c r="G142" s="433"/>
      <c r="H142" s="434"/>
      <c r="I142" s="434"/>
      <c r="J142" s="434"/>
      <c r="K142" s="434"/>
      <c r="L142" s="434"/>
      <c r="M142" s="434"/>
      <c r="N142" s="434"/>
      <c r="O142" s="434"/>
      <c r="P142" s="434"/>
      <c r="Q142" s="416"/>
      <c r="R142" s="416"/>
      <c r="S142" s="416"/>
      <c r="T142" s="416"/>
      <c r="U142" s="435"/>
      <c r="V142" s="435"/>
      <c r="W142" s="416"/>
    </row>
    <row r="143" spans="2:23" x14ac:dyDescent="0.25">
      <c r="B143" s="436"/>
      <c r="C143" s="436"/>
      <c r="D143" s="436"/>
      <c r="E143" s="436"/>
      <c r="F143" s="436"/>
      <c r="G143" s="436"/>
      <c r="H143" s="436"/>
      <c r="I143" s="436"/>
      <c r="J143" s="436"/>
      <c r="K143" s="436"/>
      <c r="L143" s="436"/>
      <c r="M143" s="436"/>
      <c r="N143" s="436"/>
      <c r="O143" s="436"/>
      <c r="P143" s="436"/>
      <c r="Q143" s="436"/>
      <c r="R143" s="436"/>
      <c r="S143" s="436"/>
      <c r="T143" s="436"/>
      <c r="U143" s="436"/>
      <c r="V143" s="436"/>
      <c r="W143" s="416"/>
    </row>
    <row r="144" spans="2:23" x14ac:dyDescent="0.25">
      <c r="B144" s="428"/>
      <c r="C144" s="428"/>
      <c r="D144" s="428"/>
      <c r="E144" s="428"/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  <c r="S144" s="428"/>
      <c r="T144" s="429"/>
      <c r="U144" s="406"/>
      <c r="V144" s="406"/>
      <c r="W144" s="416"/>
    </row>
    <row r="145" spans="2:23" x14ac:dyDescent="0.25">
      <c r="B145" s="428"/>
      <c r="C145" s="428"/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  <c r="S145" s="428"/>
      <c r="T145" s="429"/>
      <c r="U145" s="406"/>
      <c r="V145" s="406"/>
      <c r="W145" s="416"/>
    </row>
  </sheetData>
  <mergeCells count="389">
    <mergeCell ref="H142:P142"/>
    <mergeCell ref="B143:V143"/>
    <mergeCell ref="B144:S144"/>
    <mergeCell ref="U144:V144"/>
    <mergeCell ref="B145:S145"/>
    <mergeCell ref="U145:V145"/>
    <mergeCell ref="C139:S139"/>
    <mergeCell ref="U139:V139"/>
    <mergeCell ref="C140:S140"/>
    <mergeCell ref="U140:V140"/>
    <mergeCell ref="B141:S141"/>
    <mergeCell ref="U141:V141"/>
    <mergeCell ref="U133:V133"/>
    <mergeCell ref="B136:S136"/>
    <mergeCell ref="U136:V136"/>
    <mergeCell ref="B137:S137"/>
    <mergeCell ref="U137:V137"/>
    <mergeCell ref="B138:S138"/>
    <mergeCell ref="U138:V138"/>
    <mergeCell ref="B130:P130"/>
    <mergeCell ref="Q130:S130"/>
    <mergeCell ref="U130:V130"/>
    <mergeCell ref="B131:W131"/>
    <mergeCell ref="B132:S132"/>
    <mergeCell ref="U132:W132"/>
    <mergeCell ref="C128:P128"/>
    <mergeCell ref="Q128:S128"/>
    <mergeCell ref="U128:V128"/>
    <mergeCell ref="C129:P129"/>
    <mergeCell ref="Q129:S129"/>
    <mergeCell ref="U129:V129"/>
    <mergeCell ref="Q125:S125"/>
    <mergeCell ref="U125:V125"/>
    <mergeCell ref="C126:P126"/>
    <mergeCell ref="Q126:S126"/>
    <mergeCell ref="U126:V126"/>
    <mergeCell ref="C127:P127"/>
    <mergeCell ref="Q127:S127"/>
    <mergeCell ref="U127:V127"/>
    <mergeCell ref="C122:P122"/>
    <mergeCell ref="Q122:S122"/>
    <mergeCell ref="U122:V122"/>
    <mergeCell ref="C123:S123"/>
    <mergeCell ref="U123:V123"/>
    <mergeCell ref="C124:V124"/>
    <mergeCell ref="B119:S119"/>
    <mergeCell ref="U119:V119"/>
    <mergeCell ref="B120:S120"/>
    <mergeCell ref="U120:V120"/>
    <mergeCell ref="C121:T121"/>
    <mergeCell ref="U121:V121"/>
    <mergeCell ref="C116:S116"/>
    <mergeCell ref="U116:V116"/>
    <mergeCell ref="C117:S117"/>
    <mergeCell ref="U117:V117"/>
    <mergeCell ref="C118:S118"/>
    <mergeCell ref="U118:V118"/>
    <mergeCell ref="B112:V112"/>
    <mergeCell ref="B113:S113"/>
    <mergeCell ref="U113:V113"/>
    <mergeCell ref="B114:S114"/>
    <mergeCell ref="U114:V114"/>
    <mergeCell ref="B115:S115"/>
    <mergeCell ref="U115:V115"/>
    <mergeCell ref="C108:P108"/>
    <mergeCell ref="Q108:S108"/>
    <mergeCell ref="B109:P109"/>
    <mergeCell ref="Q109:S109"/>
    <mergeCell ref="U109:V109"/>
    <mergeCell ref="B111:T111"/>
    <mergeCell ref="U111:W111"/>
    <mergeCell ref="C105:P105"/>
    <mergeCell ref="Q105:S105"/>
    <mergeCell ref="U105:V105"/>
    <mergeCell ref="C106:P106"/>
    <mergeCell ref="C107:P107"/>
    <mergeCell ref="Q107:S107"/>
    <mergeCell ref="U107:V107"/>
    <mergeCell ref="Q102:S102"/>
    <mergeCell ref="U102:V102"/>
    <mergeCell ref="C103:P103"/>
    <mergeCell ref="Q103:S103"/>
    <mergeCell ref="U103:V103"/>
    <mergeCell ref="C104:P104"/>
    <mergeCell ref="Q104:S104"/>
    <mergeCell ref="U104:V104"/>
    <mergeCell ref="C100:P100"/>
    <mergeCell ref="Q100:S100"/>
    <mergeCell ref="U100:V100"/>
    <mergeCell ref="C101:P101"/>
    <mergeCell ref="Q101:S101"/>
    <mergeCell ref="U101:V101"/>
    <mergeCell ref="Q97:S97"/>
    <mergeCell ref="U97:V97"/>
    <mergeCell ref="C98:P98"/>
    <mergeCell ref="Q98:S98"/>
    <mergeCell ref="U98:V98"/>
    <mergeCell ref="C99:P99"/>
    <mergeCell ref="Q99:S99"/>
    <mergeCell ref="U99:V99"/>
    <mergeCell ref="C94:P94"/>
    <mergeCell ref="Q94:S94"/>
    <mergeCell ref="U94:V94"/>
    <mergeCell ref="C95:P95"/>
    <mergeCell ref="Q95:S95"/>
    <mergeCell ref="U95:V95"/>
    <mergeCell ref="U89:V89"/>
    <mergeCell ref="C91:P91"/>
    <mergeCell ref="Q91:S91"/>
    <mergeCell ref="U91:V91"/>
    <mergeCell ref="C93:P93"/>
    <mergeCell ref="Q93:S93"/>
    <mergeCell ref="U93:V93"/>
    <mergeCell ref="C86:P86"/>
    <mergeCell ref="U86:V86"/>
    <mergeCell ref="C87:P87"/>
    <mergeCell ref="C88:P88"/>
    <mergeCell ref="Q88:S88"/>
    <mergeCell ref="U88:V88"/>
    <mergeCell ref="C83:P83"/>
    <mergeCell ref="U83:V83"/>
    <mergeCell ref="C84:P84"/>
    <mergeCell ref="U84:V84"/>
    <mergeCell ref="C85:P85"/>
    <mergeCell ref="U85:V85"/>
    <mergeCell ref="C81:P81"/>
    <mergeCell ref="Q81:S81"/>
    <mergeCell ref="U81:V81"/>
    <mergeCell ref="C82:P82"/>
    <mergeCell ref="Q82:S82"/>
    <mergeCell ref="U82:V82"/>
    <mergeCell ref="C77:P77"/>
    <mergeCell ref="U77:V77"/>
    <mergeCell ref="C78:P78"/>
    <mergeCell ref="C79:P79"/>
    <mergeCell ref="C80:P80"/>
    <mergeCell ref="Q80:S80"/>
    <mergeCell ref="U80:V80"/>
    <mergeCell ref="C75:P75"/>
    <mergeCell ref="Q75:S75"/>
    <mergeCell ref="U75:V75"/>
    <mergeCell ref="C76:P76"/>
    <mergeCell ref="Q76:S76"/>
    <mergeCell ref="U76:V76"/>
    <mergeCell ref="C73:P73"/>
    <mergeCell ref="Q73:S73"/>
    <mergeCell ref="U73:V73"/>
    <mergeCell ref="C74:P74"/>
    <mergeCell ref="Q74:S74"/>
    <mergeCell ref="U74:V74"/>
    <mergeCell ref="C71:P71"/>
    <mergeCell ref="Q71:S71"/>
    <mergeCell ref="U71:V71"/>
    <mergeCell ref="C72:P72"/>
    <mergeCell ref="Q72:S72"/>
    <mergeCell ref="U72:V72"/>
    <mergeCell ref="C69:P69"/>
    <mergeCell ref="Q69:S69"/>
    <mergeCell ref="U69:V69"/>
    <mergeCell ref="C70:P70"/>
    <mergeCell ref="Q70:S70"/>
    <mergeCell ref="U70:V70"/>
    <mergeCell ref="C67:P67"/>
    <mergeCell ref="Q67:S67"/>
    <mergeCell ref="U67:V67"/>
    <mergeCell ref="C68:P68"/>
    <mergeCell ref="Q68:S68"/>
    <mergeCell ref="U68:V68"/>
    <mergeCell ref="C65:P65"/>
    <mergeCell ref="Q65:S65"/>
    <mergeCell ref="U65:V65"/>
    <mergeCell ref="C66:P66"/>
    <mergeCell ref="Q66:S66"/>
    <mergeCell ref="U66:V66"/>
    <mergeCell ref="C59:P59"/>
    <mergeCell ref="C60:P60"/>
    <mergeCell ref="C61:P61"/>
    <mergeCell ref="C62:P62"/>
    <mergeCell ref="C63:P63"/>
    <mergeCell ref="C64:P64"/>
    <mergeCell ref="C55:P55"/>
    <mergeCell ref="Q55:S55"/>
    <mergeCell ref="U55:V55"/>
    <mergeCell ref="C56:P56"/>
    <mergeCell ref="C57:P57"/>
    <mergeCell ref="C58:P58"/>
    <mergeCell ref="C53:P53"/>
    <mergeCell ref="Q53:S53"/>
    <mergeCell ref="U53:V53"/>
    <mergeCell ref="C54:P54"/>
    <mergeCell ref="Q54:S54"/>
    <mergeCell ref="U54:V54"/>
    <mergeCell ref="C51:P51"/>
    <mergeCell ref="Q51:S51"/>
    <mergeCell ref="U51:V51"/>
    <mergeCell ref="C52:P52"/>
    <mergeCell ref="Q52:S52"/>
    <mergeCell ref="U52:V52"/>
    <mergeCell ref="C49:P49"/>
    <mergeCell ref="Q49:S49"/>
    <mergeCell ref="U49:V49"/>
    <mergeCell ref="C50:P50"/>
    <mergeCell ref="Q50:S50"/>
    <mergeCell ref="U50:V50"/>
    <mergeCell ref="C47:P47"/>
    <mergeCell ref="Q47:S47"/>
    <mergeCell ref="U47:V47"/>
    <mergeCell ref="C48:P48"/>
    <mergeCell ref="Q48:S48"/>
    <mergeCell ref="U48:V48"/>
    <mergeCell ref="C45:P45"/>
    <mergeCell ref="Q45:S45"/>
    <mergeCell ref="U45:V45"/>
    <mergeCell ref="C46:P46"/>
    <mergeCell ref="Q46:S46"/>
    <mergeCell ref="U46:V46"/>
    <mergeCell ref="C43:P43"/>
    <mergeCell ref="Q43:S43"/>
    <mergeCell ref="U43:V43"/>
    <mergeCell ref="C44:P44"/>
    <mergeCell ref="Q44:S44"/>
    <mergeCell ref="U44:V44"/>
    <mergeCell ref="AR40:AT40"/>
    <mergeCell ref="AU40:AV40"/>
    <mergeCell ref="B41:P41"/>
    <mergeCell ref="Q41:S41"/>
    <mergeCell ref="U41:V41"/>
    <mergeCell ref="B42:P42"/>
    <mergeCell ref="Q42:W42"/>
    <mergeCell ref="B39:P39"/>
    <mergeCell ref="Q39:S39"/>
    <mergeCell ref="T39:W39"/>
    <mergeCell ref="Q40:T40"/>
    <mergeCell ref="U40:W40"/>
    <mergeCell ref="AD40:AQ40"/>
    <mergeCell ref="AR37:AV37"/>
    <mergeCell ref="AW37:AX37"/>
    <mergeCell ref="AY37:AY38"/>
    <mergeCell ref="Q38:S38"/>
    <mergeCell ref="T38:W38"/>
    <mergeCell ref="AR38:AT38"/>
    <mergeCell ref="AU38:AV38"/>
    <mergeCell ref="B37:I37"/>
    <mergeCell ref="J37:K37"/>
    <mergeCell ref="L37:N37"/>
    <mergeCell ref="O37:P37"/>
    <mergeCell ref="Q37:S37"/>
    <mergeCell ref="AC37:AQ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31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К.Маркса,100(17)</vt:lpstr>
      <vt:lpstr>'К.Маркса,100(17)'!Область_печати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2018-04-01T20:08:08Z</dcterms:created>
  <dcterms:modified xsi:type="dcterms:W3CDTF">2018-04-01T20:08:09Z</dcterms:modified>
</cp:coreProperties>
</file>