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Дзержин.109(17)" sheetId="1" r:id="rId1"/>
  </sheets>
  <definedNames>
    <definedName name="_xlnm.Print_Area" localSheetId="0">'Дзержин.109(17)'!$A$1:$W$126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U86" i="1"/>
  <c r="Q86" i="1"/>
  <c r="Q80" i="1"/>
  <c r="U80" i="1" s="1"/>
  <c r="W80" i="1" s="1"/>
  <c r="U76" i="1"/>
  <c r="W76" i="1" s="1"/>
  <c r="Q76" i="1"/>
  <c r="T75" i="1"/>
  <c r="T90" i="1" s="1"/>
  <c r="Q73" i="1"/>
  <c r="U73" i="1" s="1"/>
  <c r="W73" i="1" s="1"/>
  <c r="Q71" i="1"/>
  <c r="U71" i="1" s="1"/>
  <c r="W71" i="1" s="1"/>
  <c r="Q55" i="1"/>
  <c r="U55" i="1" s="1"/>
  <c r="W55" i="1" s="1"/>
  <c r="Q51" i="1"/>
  <c r="U51" i="1" s="1"/>
  <c r="W51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U85" i="1" s="1"/>
  <c r="Q44" i="1" l="1"/>
  <c r="Q67" i="1"/>
  <c r="U67" i="1" s="1"/>
  <c r="W67" i="1" s="1"/>
  <c r="Q77" i="1"/>
  <c r="Q75" i="1" s="1"/>
  <c r="Q85" i="1"/>
  <c r="Q88" i="1"/>
  <c r="U88" i="1" s="1"/>
  <c r="W88" i="1" s="1"/>
  <c r="U75" i="1"/>
  <c r="Q58" i="1"/>
  <c r="U58" i="1" s="1"/>
  <c r="W58" i="1" s="1"/>
  <c r="W77" i="1"/>
  <c r="W75" i="1" s="1"/>
  <c r="Q81" i="1"/>
  <c r="U81" i="1" s="1"/>
  <c r="W81" i="1" s="1"/>
  <c r="U44" i="1" l="1"/>
  <c r="Q90" i="1"/>
  <c r="W44" i="1" l="1"/>
  <c r="W90" i="1" s="1"/>
  <c r="U90" i="1"/>
  <c r="U92" i="1" s="1"/>
</calcChain>
</file>

<file path=xl/sharedStrings.xml><?xml version="1.0" encoding="utf-8"?>
<sst xmlns="http://schemas.openxmlformats.org/spreadsheetml/2006/main" count="111" uniqueCount="101">
  <si>
    <t>МУЖРЭП №5</t>
  </si>
  <si>
    <t>Лицевой счет по начислению и расходованию денежных средств</t>
  </si>
  <si>
    <t>период</t>
  </si>
  <si>
    <t>по</t>
  </si>
  <si>
    <t>Дзержинского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</si>
  <si>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</si>
  <si>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</si>
  <si>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</si>
  <si>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</si>
  <si>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</si>
  <si>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</si>
  <si>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</si>
  <si>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</si>
  <si>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</si>
  <si>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</si>
  <si>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</si>
  <si>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</si>
  <si>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</si>
  <si>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</si>
  <si>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</si>
  <si>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</si>
  <si>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</si>
  <si>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</si>
  <si>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бут.камень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</si>
  <si>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</si>
  <si>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</si>
  <si>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</si>
  <si>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</si>
  <si>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</si>
  <si>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</si>
  <si>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</si>
  <si>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</si>
  <si>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</si>
  <si>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Нежилые помещения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</si>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</sst>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4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4" fontId="39" fillId="2" borderId="16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7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40" customWidth="1"/>
    <col min="18" max="18" width="2.5703125" style="440" customWidth="1"/>
    <col min="19" max="19" width="9.140625" style="440"/>
    <col min="20" max="20" width="7.5703125" style="440" customWidth="1"/>
    <col min="21" max="22" width="9.140625" style="440"/>
    <col min="23" max="23" width="8.7109375" style="44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109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73.8</v>
      </c>
      <c r="H9" s="28"/>
      <c r="I9" s="29" t="s">
        <v>6</v>
      </c>
      <c r="J9" s="29"/>
      <c r="K9" s="29"/>
      <c r="L9" s="30">
        <v>1</v>
      </c>
      <c r="M9" s="28"/>
      <c r="N9" s="31" t="s">
        <v>7</v>
      </c>
      <c r="O9" s="31"/>
      <c r="P9" s="31"/>
      <c r="Q9" s="32">
        <v>1917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73.8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291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0</v>
      </c>
      <c r="H12" s="28"/>
      <c r="I12" s="31" t="s">
        <v>18</v>
      </c>
      <c r="J12" s="31"/>
      <c r="K12" s="31"/>
      <c r="L12" s="37">
        <v>1</v>
      </c>
      <c r="M12" s="28"/>
      <c r="N12" s="29" t="s">
        <v>19</v>
      </c>
      <c r="O12" s="29"/>
      <c r="P12" s="29"/>
      <c r="Q12" s="39">
        <v>0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0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47"/>
      <c r="U14" s="48"/>
      <c r="V14" s="48"/>
      <c r="W14" s="4"/>
    </row>
    <row r="15" spans="2:23" x14ac:dyDescent="0.25">
      <c r="B15" s="49" t="s">
        <v>24</v>
      </c>
      <c r="C15" s="49"/>
      <c r="D15" s="49"/>
      <c r="E15" s="49"/>
      <c r="F15" s="49"/>
      <c r="G15" s="49"/>
      <c r="H15" s="50">
        <v>7.27</v>
      </c>
      <c r="I15" s="51"/>
      <c r="J15" s="1"/>
      <c r="K15" s="1"/>
      <c r="L15" s="1"/>
      <c r="M15" s="1"/>
      <c r="N15" s="1"/>
      <c r="O15" s="1"/>
      <c r="P15" s="1"/>
      <c r="Q15" s="52"/>
      <c r="R15" s="52"/>
      <c r="S15" s="52"/>
      <c r="T15" s="53"/>
      <c r="U15" s="52"/>
      <c r="V15" s="52"/>
      <c r="W15" s="4"/>
    </row>
    <row r="16" spans="2:23" x14ac:dyDescent="0.25">
      <c r="B16" s="54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47"/>
      <c r="U16" s="52"/>
      <c r="V16" s="52"/>
      <c r="W16" s="4"/>
    </row>
    <row r="17" spans="2:23" x14ac:dyDescent="0.25">
      <c r="B17" s="57" t="s">
        <v>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170.22</v>
      </c>
      <c r="Q17" s="59"/>
      <c r="R17" s="59"/>
      <c r="S17" s="60"/>
      <c r="T17" s="61"/>
      <c r="U17" s="52"/>
      <c r="V17" s="52"/>
      <c r="W17" s="4"/>
    </row>
    <row r="18" spans="2:23" x14ac:dyDescent="0.25">
      <c r="B18" s="62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27</v>
      </c>
      <c r="C20" s="67"/>
      <c r="D20" s="67"/>
      <c r="E20" s="67"/>
      <c r="F20" s="67"/>
      <c r="G20" s="67"/>
      <c r="H20" s="67"/>
      <c r="I20" s="67"/>
      <c r="J20" s="68" t="s">
        <v>28</v>
      </c>
      <c r="K20" s="68"/>
      <c r="L20" s="68" t="s">
        <v>29</v>
      </c>
      <c r="M20" s="68"/>
      <c r="N20" s="68"/>
      <c r="O20" s="69" t="s">
        <v>30</v>
      </c>
      <c r="P20" s="70"/>
      <c r="Q20" s="71" t="s">
        <v>31</v>
      </c>
      <c r="R20" s="72"/>
      <c r="S20" s="73"/>
      <c r="T20" s="74"/>
      <c r="U20" s="4"/>
      <c r="V20" s="4"/>
      <c r="W20" s="4"/>
    </row>
    <row r="21" spans="2:23" x14ac:dyDescent="0.25">
      <c r="B21" s="75" t="s">
        <v>32</v>
      </c>
      <c r="C21" s="75"/>
      <c r="D21" s="75"/>
      <c r="E21" s="75"/>
      <c r="F21" s="75"/>
      <c r="G21" s="75"/>
      <c r="H21" s="75"/>
      <c r="I21" s="75"/>
      <c r="J21" s="76">
        <v>0</v>
      </c>
      <c r="K21" s="76"/>
      <c r="L21" s="77">
        <f>L22+L23</f>
        <v>6438.36</v>
      </c>
      <c r="M21" s="77"/>
      <c r="N21" s="77"/>
      <c r="O21" s="78">
        <f>O22+O23</f>
        <v>0</v>
      </c>
      <c r="P21" s="78"/>
      <c r="Q21" s="79">
        <f>Q22+Q23</f>
        <v>10194.07</v>
      </c>
      <c r="R21" s="80"/>
      <c r="S21" s="81"/>
      <c r="T21" s="82"/>
      <c r="U21" s="83"/>
      <c r="V21" s="83"/>
      <c r="W21" s="83"/>
    </row>
    <row r="22" spans="2:23" x14ac:dyDescent="0.25">
      <c r="B22" s="84" t="s">
        <v>32</v>
      </c>
      <c r="C22" s="84"/>
      <c r="D22" s="84"/>
      <c r="E22" s="84"/>
      <c r="F22" s="84"/>
      <c r="G22" s="84"/>
      <c r="H22" s="84"/>
      <c r="I22" s="84"/>
      <c r="J22" s="85">
        <v>3755.71</v>
      </c>
      <c r="K22" s="85"/>
      <c r="L22" s="86">
        <v>6438.36</v>
      </c>
      <c r="M22" s="86"/>
      <c r="N22" s="86"/>
      <c r="O22" s="87">
        <v>0</v>
      </c>
      <c r="P22" s="87"/>
      <c r="Q22" s="88">
        <f>J22+L22-O22</f>
        <v>10194.07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33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170.22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35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36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37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8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38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39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40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41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676.31</v>
      </c>
      <c r="M31" s="113"/>
      <c r="N31" s="114"/>
      <c r="O31" s="106">
        <v>0</v>
      </c>
      <c r="P31" s="108"/>
      <c r="Q31" s="106">
        <f>J31+L31-O31</f>
        <v>676.31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42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43</v>
      </c>
      <c r="C33" s="119"/>
      <c r="D33" s="119"/>
      <c r="E33" s="119"/>
      <c r="F33" s="119"/>
      <c r="G33" s="119"/>
      <c r="H33" s="119"/>
      <c r="I33" s="120"/>
      <c r="J33" s="121">
        <f>J35+J36+J37+J38</f>
        <v>3846.34</v>
      </c>
      <c r="K33" s="121"/>
      <c r="L33" s="122">
        <f>L34+L35+L36+L37+L38</f>
        <v>7570.56</v>
      </c>
      <c r="M33" s="122"/>
      <c r="N33" s="122"/>
      <c r="O33" s="122">
        <f>O34+O35+O36+O37+O38</f>
        <v>0</v>
      </c>
      <c r="P33" s="122"/>
      <c r="Q33" s="123">
        <f t="shared" si="0"/>
        <v>11416.900000000001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44</v>
      </c>
      <c r="C34" s="128"/>
      <c r="D34" s="128"/>
      <c r="E34" s="128"/>
      <c r="F34" s="128"/>
      <c r="G34" s="128"/>
      <c r="H34" s="128"/>
      <c r="I34" s="129"/>
      <c r="J34" s="123">
        <v>0</v>
      </c>
      <c r="K34" s="125"/>
      <c r="L34" s="88">
        <v>0</v>
      </c>
      <c r="M34" s="89"/>
      <c r="N34" s="90"/>
      <c r="O34" s="88">
        <v>0</v>
      </c>
      <c r="P34" s="90"/>
      <c r="Q34" s="79">
        <f>J34+L34-O34</f>
        <v>0</v>
      </c>
      <c r="R34" s="80"/>
      <c r="S34" s="81"/>
      <c r="T34" s="126"/>
      <c r="U34" s="10"/>
      <c r="V34" s="10"/>
      <c r="W34" s="10"/>
    </row>
    <row r="35" spans="2:51" x14ac:dyDescent="0.25">
      <c r="B35" s="130" t="s">
        <v>45</v>
      </c>
      <c r="C35" s="131"/>
      <c r="D35" s="131"/>
      <c r="E35" s="131"/>
      <c r="F35" s="131"/>
      <c r="G35" s="131"/>
      <c r="H35" s="131"/>
      <c r="I35" s="132"/>
      <c r="J35" s="85">
        <v>0</v>
      </c>
      <c r="K35" s="85"/>
      <c r="L35" s="133">
        <v>0</v>
      </c>
      <c r="M35" s="133"/>
      <c r="N35" s="133"/>
      <c r="O35" s="134">
        <v>0</v>
      </c>
      <c r="P35" s="134"/>
      <c r="Q35" s="123">
        <f t="shared" si="0"/>
        <v>0</v>
      </c>
      <c r="R35" s="124"/>
      <c r="S35" s="125"/>
      <c r="T35" s="135"/>
      <c r="U35" s="10"/>
      <c r="V35" s="10"/>
      <c r="W35" s="10"/>
    </row>
    <row r="36" spans="2:51" x14ac:dyDescent="0.25">
      <c r="B36" s="130" t="s">
        <v>46</v>
      </c>
      <c r="C36" s="131"/>
      <c r="D36" s="131"/>
      <c r="E36" s="131"/>
      <c r="F36" s="131"/>
      <c r="G36" s="131"/>
      <c r="H36" s="131"/>
      <c r="I36" s="132"/>
      <c r="J36" s="85">
        <v>3846.34</v>
      </c>
      <c r="K36" s="85"/>
      <c r="L36" s="133">
        <v>7570.56</v>
      </c>
      <c r="M36" s="133"/>
      <c r="N36" s="133"/>
      <c r="O36" s="134">
        <v>0</v>
      </c>
      <c r="P36" s="134"/>
      <c r="Q36" s="123">
        <f t="shared" si="0"/>
        <v>11416.900000000001</v>
      </c>
      <c r="R36" s="124"/>
      <c r="S36" s="125"/>
      <c r="T36" s="136"/>
      <c r="U36" s="10"/>
      <c r="V36" s="10"/>
      <c r="W36" s="10"/>
    </row>
    <row r="37" spans="2:51" x14ac:dyDescent="0.25">
      <c r="B37" s="130" t="s">
        <v>47</v>
      </c>
      <c r="C37" s="131"/>
      <c r="D37" s="131"/>
      <c r="E37" s="131"/>
      <c r="F37" s="131"/>
      <c r="G37" s="131"/>
      <c r="H37" s="131"/>
      <c r="I37" s="132"/>
      <c r="J37" s="85">
        <v>0</v>
      </c>
      <c r="K37" s="85"/>
      <c r="L37" s="133">
        <v>0</v>
      </c>
      <c r="M37" s="133"/>
      <c r="N37" s="133"/>
      <c r="O37" s="134">
        <v>0</v>
      </c>
      <c r="P37" s="134"/>
      <c r="Q37" s="123">
        <f t="shared" si="0"/>
        <v>0</v>
      </c>
      <c r="R37" s="124"/>
      <c r="S37" s="125"/>
      <c r="T37" s="136"/>
      <c r="U37" s="10"/>
      <c r="V37" s="10"/>
      <c r="W37" s="10"/>
    </row>
    <row r="38" spans="2:51" x14ac:dyDescent="0.25">
      <c r="B38" s="137" t="s">
        <v>48</v>
      </c>
      <c r="C38" s="138"/>
      <c r="D38" s="138"/>
      <c r="E38" s="138"/>
      <c r="F38" s="138"/>
      <c r="G38" s="138"/>
      <c r="H38" s="138"/>
      <c r="I38" s="139"/>
      <c r="J38" s="140">
        <v>0</v>
      </c>
      <c r="K38" s="140"/>
      <c r="L38" s="141">
        <v>0</v>
      </c>
      <c r="M38" s="141"/>
      <c r="N38" s="141"/>
      <c r="O38" s="142">
        <v>0</v>
      </c>
      <c r="P38" s="142"/>
      <c r="Q38" s="143">
        <f t="shared" si="0"/>
        <v>0</v>
      </c>
      <c r="R38" s="144"/>
      <c r="S38" s="145"/>
      <c r="T38" s="136"/>
      <c r="U38" s="10"/>
      <c r="V38" s="10"/>
      <c r="W38" s="10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7" t="s">
        <v>49</v>
      </c>
      <c r="AS38" s="147"/>
      <c r="AT38" s="147"/>
      <c r="AU38" s="147"/>
      <c r="AV38" s="147"/>
      <c r="AW38" s="148" t="s">
        <v>50</v>
      </c>
      <c r="AX38" s="148"/>
      <c r="AY38" s="149" t="s">
        <v>51</v>
      </c>
    </row>
    <row r="39" spans="2:51" ht="18" customHeight="1" x14ac:dyDescent="0.25">
      <c r="B39" s="150" t="s">
        <v>52</v>
      </c>
      <c r="C39" s="151"/>
      <c r="D39" s="151"/>
      <c r="E39" s="151"/>
      <c r="F39" s="151"/>
      <c r="G39" s="152"/>
      <c r="H39" s="153"/>
      <c r="I39" s="154"/>
      <c r="J39" s="154"/>
      <c r="K39" s="154"/>
      <c r="L39" s="154"/>
      <c r="M39" s="154"/>
      <c r="N39" s="154"/>
      <c r="O39" s="154"/>
      <c r="P39" s="155"/>
      <c r="Q39" s="156">
        <v>0</v>
      </c>
      <c r="R39" s="156"/>
      <c r="S39" s="156"/>
      <c r="T39" s="157"/>
      <c r="U39" s="158"/>
      <c r="V39" s="158"/>
      <c r="W39" s="159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60" t="s">
        <v>53</v>
      </c>
      <c r="AS39" s="160"/>
      <c r="AT39" s="160"/>
      <c r="AU39" s="160" t="s">
        <v>54</v>
      </c>
      <c r="AV39" s="160"/>
      <c r="AW39" s="161" t="s">
        <v>53</v>
      </c>
      <c r="AX39" s="161" t="s">
        <v>54</v>
      </c>
      <c r="AY39" s="149"/>
    </row>
    <row r="40" spans="2:5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57"/>
      <c r="R40" s="158"/>
      <c r="S40" s="159"/>
      <c r="T40" s="157"/>
      <c r="U40" s="158"/>
      <c r="V40" s="158"/>
      <c r="W40" s="159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/>
      <c r="AS40" s="163"/>
      <c r="AT40" s="163"/>
      <c r="AU40" s="161"/>
      <c r="AV40" s="161"/>
      <c r="AW40" s="163"/>
      <c r="AX40" s="161"/>
      <c r="AY40" s="164"/>
    </row>
    <row r="41" spans="2:51" ht="15" customHeight="1" x14ac:dyDescent="0.25">
      <c r="B41" s="165" t="s">
        <v>55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7"/>
      <c r="Q41" s="168" t="s">
        <v>56</v>
      </c>
      <c r="R41" s="168"/>
      <c r="S41" s="168"/>
      <c r="T41" s="169"/>
      <c r="U41" s="170" t="s">
        <v>57</v>
      </c>
      <c r="V41" s="168"/>
      <c r="W41" s="169"/>
      <c r="AC41" s="171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3">
        <f>AR144</f>
        <v>0</v>
      </c>
      <c r="AS41" s="173"/>
      <c r="AT41" s="173"/>
      <c r="AU41" s="174">
        <f>AU144</f>
        <v>0</v>
      </c>
      <c r="AV41" s="174"/>
      <c r="AW41" s="175">
        <f>AW144</f>
        <v>0</v>
      </c>
      <c r="AX41" s="176">
        <f>AX144</f>
        <v>0</v>
      </c>
      <c r="AY41" s="177">
        <f>AX41-AU41</f>
        <v>0</v>
      </c>
    </row>
    <row r="42" spans="2:51" ht="26.25" customHeight="1" x14ac:dyDescent="0.25">
      <c r="B42" s="178" t="s">
        <v>58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  <c r="Q42" s="181" t="s">
        <v>53</v>
      </c>
      <c r="R42" s="181"/>
      <c r="S42" s="181"/>
      <c r="T42" s="182" t="s">
        <v>59</v>
      </c>
      <c r="U42" s="181" t="s">
        <v>53</v>
      </c>
      <c r="V42" s="181"/>
      <c r="W42" s="183" t="s">
        <v>59</v>
      </c>
      <c r="AC42" s="184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6"/>
      <c r="AS42" s="186"/>
      <c r="AT42" s="186"/>
      <c r="AU42" s="187"/>
      <c r="AV42" s="187"/>
      <c r="AW42" s="188"/>
      <c r="AX42" s="189"/>
      <c r="AY42" s="190"/>
    </row>
    <row r="43" spans="2:51" ht="14.25" customHeight="1" x14ac:dyDescent="0.25">
      <c r="B43" s="191" t="s">
        <v>60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/>
      <c r="R43" s="193"/>
      <c r="S43" s="193"/>
      <c r="T43" s="193"/>
      <c r="U43" s="193"/>
      <c r="V43" s="193"/>
      <c r="W43" s="194"/>
      <c r="AC43" s="184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6"/>
      <c r="AS43" s="186"/>
      <c r="AT43" s="186"/>
      <c r="AU43" s="187"/>
      <c r="AV43" s="187"/>
      <c r="AW43" s="188"/>
      <c r="AX43" s="189"/>
      <c r="AY43" s="190"/>
    </row>
    <row r="44" spans="2:51" ht="48.75" customHeight="1" x14ac:dyDescent="0.25">
      <c r="B44" s="195">
        <v>1</v>
      </c>
      <c r="C44" s="196" t="s">
        <v>61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7">
        <f>T44*G9*12</f>
        <v>0</v>
      </c>
      <c r="R44" s="197"/>
      <c r="S44" s="197"/>
      <c r="T44" s="198">
        <v>0</v>
      </c>
      <c r="U44" s="199">
        <f>Q44</f>
        <v>0</v>
      </c>
      <c r="V44" s="200"/>
      <c r="W44" s="201">
        <f>U44/G9/12</f>
        <v>0</v>
      </c>
    </row>
    <row r="45" spans="2:51" x14ac:dyDescent="0.25">
      <c r="B45" s="195"/>
      <c r="C45" s="202" t="s">
        <v>62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205"/>
      <c r="R45" s="206"/>
      <c r="S45" s="207"/>
      <c r="T45" s="208"/>
      <c r="U45" s="209"/>
      <c r="V45" s="210"/>
      <c r="W45" s="201"/>
    </row>
    <row r="46" spans="2:51" x14ac:dyDescent="0.25">
      <c r="B46" s="195"/>
      <c r="C46" s="211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3"/>
      <c r="Q46" s="205"/>
      <c r="R46" s="206"/>
      <c r="S46" s="207"/>
      <c r="T46" s="208"/>
      <c r="U46" s="214"/>
      <c r="V46" s="215"/>
      <c r="W46" s="201"/>
    </row>
    <row r="47" spans="2:51" x14ac:dyDescent="0.25">
      <c r="B47" s="195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05"/>
      <c r="R47" s="206"/>
      <c r="S47" s="207"/>
      <c r="T47" s="208"/>
      <c r="U47" s="214"/>
      <c r="V47" s="215"/>
      <c r="W47" s="201"/>
    </row>
    <row r="48" spans="2:51" x14ac:dyDescent="0.25">
      <c r="B48" s="217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8"/>
      <c r="R48" s="218"/>
      <c r="S48" s="218"/>
      <c r="T48" s="219"/>
      <c r="U48" s="220"/>
      <c r="V48" s="221"/>
      <c r="W48" s="219"/>
    </row>
    <row r="49" spans="2:23" x14ac:dyDescent="0.25">
      <c r="B49" s="217"/>
      <c r="C49" s="222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4"/>
      <c r="Q49" s="225"/>
      <c r="R49" s="225"/>
      <c r="S49" s="225"/>
      <c r="T49" s="219"/>
      <c r="U49" s="220"/>
      <c r="V49" s="221"/>
      <c r="W49" s="219"/>
    </row>
    <row r="50" spans="2:23" x14ac:dyDescent="0.25">
      <c r="B50" s="226"/>
      <c r="C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9"/>
      <c r="Q50" s="230"/>
      <c r="R50" s="230"/>
      <c r="S50" s="230"/>
      <c r="T50" s="219"/>
      <c r="U50" s="231"/>
      <c r="V50" s="232"/>
      <c r="W50" s="219"/>
    </row>
    <row r="51" spans="2:23" ht="44.25" customHeight="1" x14ac:dyDescent="0.25">
      <c r="B51" s="195">
        <v>2</v>
      </c>
      <c r="C51" s="233" t="s">
        <v>63</v>
      </c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5"/>
      <c r="Q51" s="209">
        <f>T51*G9*12</f>
        <v>717.33600000000001</v>
      </c>
      <c r="R51" s="236"/>
      <c r="S51" s="210"/>
      <c r="T51" s="237">
        <v>0.81</v>
      </c>
      <c r="U51" s="209">
        <f>Q51</f>
        <v>717.33600000000001</v>
      </c>
      <c r="V51" s="210"/>
      <c r="W51" s="237">
        <f>U51/G9/12</f>
        <v>0.81</v>
      </c>
    </row>
    <row r="52" spans="2:23" x14ac:dyDescent="0.25">
      <c r="B52" s="195"/>
      <c r="C52" s="238" t="s">
        <v>62</v>
      </c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40"/>
      <c r="Q52" s="241"/>
      <c r="R52" s="242"/>
      <c r="S52" s="243"/>
      <c r="T52" s="237"/>
      <c r="U52" s="244"/>
      <c r="V52" s="245"/>
      <c r="W52" s="237"/>
    </row>
    <row r="53" spans="2:23" ht="15" customHeight="1" x14ac:dyDescent="0.25">
      <c r="B53" s="195"/>
      <c r="C53" s="246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8"/>
      <c r="Q53" s="241"/>
      <c r="R53" s="242"/>
      <c r="S53" s="243"/>
      <c r="T53" s="237"/>
      <c r="U53" s="244"/>
      <c r="V53" s="245"/>
      <c r="W53" s="237"/>
    </row>
    <row r="54" spans="2:23" x14ac:dyDescent="0.25">
      <c r="B54" s="195"/>
      <c r="C54" s="249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1"/>
      <c r="Q54" s="252"/>
      <c r="R54" s="253"/>
      <c r="S54" s="254"/>
      <c r="T54" s="237"/>
      <c r="U54" s="209"/>
      <c r="V54" s="210"/>
      <c r="W54" s="237"/>
    </row>
    <row r="55" spans="2:23" x14ac:dyDescent="0.25">
      <c r="B55" s="195">
        <v>3</v>
      </c>
      <c r="C55" s="233" t="s">
        <v>64</v>
      </c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5"/>
      <c r="Q55" s="255">
        <f>T55*G9*12</f>
        <v>885.59999999999991</v>
      </c>
      <c r="R55" s="255"/>
      <c r="S55" s="255"/>
      <c r="T55" s="208">
        <v>1</v>
      </c>
      <c r="U55" s="209">
        <f>Q55</f>
        <v>885.59999999999991</v>
      </c>
      <c r="V55" s="210"/>
      <c r="W55" s="237">
        <f>U55/G9/12</f>
        <v>1</v>
      </c>
    </row>
    <row r="56" spans="2:23" x14ac:dyDescent="0.25">
      <c r="B56" s="195"/>
      <c r="C56" s="202" t="s">
        <v>62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56"/>
      <c r="R56" s="257"/>
      <c r="S56" s="258"/>
      <c r="T56" s="208"/>
      <c r="U56" s="209"/>
      <c r="V56" s="210"/>
      <c r="W56" s="237"/>
    </row>
    <row r="57" spans="2:23" x14ac:dyDescent="0.25">
      <c r="B57" s="259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25"/>
      <c r="R57" s="225"/>
      <c r="S57" s="225"/>
      <c r="T57" s="219"/>
      <c r="U57" s="260"/>
      <c r="V57" s="261"/>
      <c r="W57" s="219"/>
    </row>
    <row r="58" spans="2:23" s="111" customFormat="1" ht="30.75" customHeight="1" x14ac:dyDescent="0.25">
      <c r="B58" s="262" t="s">
        <v>65</v>
      </c>
      <c r="C58" s="263" t="s">
        <v>66</v>
      </c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4">
        <f>T58*G9*12</f>
        <v>743.904</v>
      </c>
      <c r="R58" s="265"/>
      <c r="S58" s="266"/>
      <c r="T58" s="237">
        <v>0.84</v>
      </c>
      <c r="U58" s="209">
        <f>Q58</f>
        <v>743.904</v>
      </c>
      <c r="V58" s="210"/>
      <c r="W58" s="237">
        <f>U58/G9/12</f>
        <v>0.84</v>
      </c>
    </row>
    <row r="59" spans="2:23" s="93" customFormat="1" hidden="1" x14ac:dyDescent="0.25">
      <c r="B59" s="259"/>
      <c r="C59" s="216" t="s">
        <v>67</v>
      </c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25"/>
      <c r="R59" s="225"/>
      <c r="S59" s="225"/>
      <c r="T59" s="219"/>
      <c r="U59" s="231"/>
      <c r="V59" s="232"/>
      <c r="W59" s="219"/>
    </row>
    <row r="60" spans="2:23" hidden="1" x14ac:dyDescent="0.25">
      <c r="B60" s="259"/>
      <c r="C60" s="216" t="s">
        <v>68</v>
      </c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25"/>
      <c r="R60" s="225"/>
      <c r="S60" s="225"/>
      <c r="T60" s="219"/>
      <c r="U60" s="231"/>
      <c r="V60" s="232"/>
      <c r="W60" s="219"/>
    </row>
    <row r="61" spans="2:23" hidden="1" x14ac:dyDescent="0.25">
      <c r="B61" s="259"/>
      <c r="C61" s="216" t="s">
        <v>68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25"/>
      <c r="R61" s="225"/>
      <c r="S61" s="225"/>
      <c r="T61" s="219"/>
      <c r="U61" s="231"/>
      <c r="V61" s="232"/>
      <c r="W61" s="219"/>
    </row>
    <row r="62" spans="2:23" hidden="1" x14ac:dyDescent="0.25">
      <c r="B62" s="259"/>
      <c r="C62" s="216" t="s">
        <v>69</v>
      </c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25"/>
      <c r="R62" s="225"/>
      <c r="S62" s="225"/>
      <c r="T62" s="219"/>
      <c r="U62" s="231"/>
      <c r="V62" s="232"/>
      <c r="W62" s="219"/>
    </row>
    <row r="63" spans="2:23" hidden="1" x14ac:dyDescent="0.25">
      <c r="B63" s="259"/>
      <c r="C63" s="216" t="s">
        <v>70</v>
      </c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60"/>
      <c r="R63" s="267"/>
      <c r="S63" s="261"/>
      <c r="T63" s="219"/>
      <c r="U63" s="231"/>
      <c r="V63" s="232"/>
      <c r="W63" s="219"/>
    </row>
    <row r="64" spans="2:23" hidden="1" x14ac:dyDescent="0.25">
      <c r="B64" s="259"/>
      <c r="C64" s="216" t="s">
        <v>71</v>
      </c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60"/>
      <c r="R64" s="267"/>
      <c r="S64" s="261"/>
      <c r="T64" s="219"/>
      <c r="U64" s="231"/>
      <c r="V64" s="232"/>
      <c r="W64" s="219"/>
    </row>
    <row r="65" spans="2:23" x14ac:dyDescent="0.25">
      <c r="B65" s="259"/>
      <c r="C65" s="268" t="s">
        <v>72</v>
      </c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70"/>
      <c r="Q65" s="271"/>
      <c r="R65" s="272"/>
      <c r="S65" s="273"/>
      <c r="T65" s="219"/>
      <c r="U65" s="274"/>
      <c r="V65" s="275"/>
      <c r="W65" s="219"/>
    </row>
    <row r="66" spans="2:23" x14ac:dyDescent="0.25">
      <c r="B66" s="259"/>
      <c r="C66" s="276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8"/>
      <c r="Q66" s="271"/>
      <c r="R66" s="272"/>
      <c r="S66" s="273"/>
      <c r="T66" s="219"/>
      <c r="U66" s="274"/>
      <c r="V66" s="275"/>
      <c r="W66" s="219"/>
    </row>
    <row r="67" spans="2:23" x14ac:dyDescent="0.25">
      <c r="B67" s="279" t="s">
        <v>73</v>
      </c>
      <c r="C67" s="280" t="s">
        <v>74</v>
      </c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2"/>
      <c r="Q67" s="264">
        <f>T67*G9*4</f>
        <v>0</v>
      </c>
      <c r="R67" s="265"/>
      <c r="S67" s="266"/>
      <c r="T67" s="245">
        <v>0</v>
      </c>
      <c r="U67" s="209">
        <f>Q67</f>
        <v>0</v>
      </c>
      <c r="V67" s="210"/>
      <c r="W67" s="237">
        <f>U67/G9/4</f>
        <v>0</v>
      </c>
    </row>
    <row r="68" spans="2:23" ht="29.25" customHeight="1" x14ac:dyDescent="0.25">
      <c r="B68" s="259"/>
      <c r="C68" s="283" t="s">
        <v>75</v>
      </c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5"/>
      <c r="Q68" s="260"/>
      <c r="R68" s="267"/>
      <c r="S68" s="261"/>
      <c r="T68" s="273"/>
      <c r="U68" s="220"/>
      <c r="V68" s="221"/>
      <c r="W68" s="219"/>
    </row>
    <row r="69" spans="2:23" x14ac:dyDescent="0.25">
      <c r="B69" s="259"/>
      <c r="C69" s="222" t="s">
        <v>76</v>
      </c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4"/>
      <c r="Q69" s="271"/>
      <c r="R69" s="272"/>
      <c r="S69" s="273"/>
      <c r="T69" s="273"/>
      <c r="U69" s="220"/>
      <c r="V69" s="221"/>
      <c r="W69" s="219"/>
    </row>
    <row r="70" spans="2:23" x14ac:dyDescent="0.25">
      <c r="B70" s="259"/>
      <c r="C70" s="286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8"/>
      <c r="Q70" s="271"/>
      <c r="R70" s="272"/>
      <c r="S70" s="273"/>
      <c r="T70" s="273"/>
      <c r="U70" s="289"/>
      <c r="V70" s="290"/>
      <c r="W70" s="219"/>
    </row>
    <row r="71" spans="2:23" x14ac:dyDescent="0.25">
      <c r="B71" s="279" t="s">
        <v>77</v>
      </c>
      <c r="C71" s="291" t="s">
        <v>78</v>
      </c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3"/>
      <c r="Q71" s="209">
        <f>T71*G9*3</f>
        <v>0</v>
      </c>
      <c r="R71" s="236"/>
      <c r="S71" s="210"/>
      <c r="T71" s="245">
        <v>0</v>
      </c>
      <c r="U71" s="209">
        <f>Q71</f>
        <v>0</v>
      </c>
      <c r="V71" s="210"/>
      <c r="W71" s="237">
        <f>U71/G9/3</f>
        <v>0</v>
      </c>
    </row>
    <row r="72" spans="2:23" x14ac:dyDescent="0.25">
      <c r="B72" s="259"/>
      <c r="C72" s="294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6"/>
      <c r="Q72" s="271"/>
      <c r="R72" s="272"/>
      <c r="S72" s="273"/>
      <c r="T72" s="273"/>
      <c r="U72" s="220"/>
      <c r="V72" s="221"/>
      <c r="W72" s="219"/>
    </row>
    <row r="73" spans="2:23" x14ac:dyDescent="0.25">
      <c r="B73" s="279" t="s">
        <v>79</v>
      </c>
      <c r="C73" s="297" t="s">
        <v>80</v>
      </c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8">
        <f>T73*G9*12</f>
        <v>97.415999999999997</v>
      </c>
      <c r="R73" s="298"/>
      <c r="S73" s="298"/>
      <c r="T73" s="237">
        <v>0.11</v>
      </c>
      <c r="U73" s="209">
        <f>Q73</f>
        <v>97.415999999999997</v>
      </c>
      <c r="V73" s="210"/>
      <c r="W73" s="237">
        <f>U73/G9/12</f>
        <v>0.11</v>
      </c>
    </row>
    <row r="74" spans="2:23" x14ac:dyDescent="0.25">
      <c r="B74" s="259"/>
      <c r="C74" s="299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1"/>
      <c r="Q74" s="302"/>
      <c r="R74" s="303"/>
      <c r="S74" s="304"/>
      <c r="T74" s="273"/>
      <c r="U74" s="289"/>
      <c r="V74" s="290"/>
      <c r="W74" s="219"/>
    </row>
    <row r="75" spans="2:23" s="310" customFormat="1" x14ac:dyDescent="0.25">
      <c r="B75" s="279" t="s">
        <v>81</v>
      </c>
      <c r="C75" s="291" t="s">
        <v>82</v>
      </c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3"/>
      <c r="Q75" s="305">
        <f>Q76+Q77</f>
        <v>0</v>
      </c>
      <c r="R75" s="306"/>
      <c r="S75" s="307"/>
      <c r="T75" s="245">
        <f>T76+T77</f>
        <v>0</v>
      </c>
      <c r="U75" s="308">
        <f>U76+U77</f>
        <v>0</v>
      </c>
      <c r="V75" s="309"/>
      <c r="W75" s="237">
        <f>W76+W77</f>
        <v>0</v>
      </c>
    </row>
    <row r="76" spans="2:23" x14ac:dyDescent="0.25">
      <c r="B76" s="259"/>
      <c r="C76" s="222" t="s">
        <v>82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4"/>
      <c r="Q76" s="305">
        <f>T76*G10*12</f>
        <v>0</v>
      </c>
      <c r="R76" s="306"/>
      <c r="S76" s="307"/>
      <c r="T76" s="245"/>
      <c r="U76" s="308">
        <f>Q76</f>
        <v>0</v>
      </c>
      <c r="V76" s="309"/>
      <c r="W76" s="237">
        <f>U76/G10/12</f>
        <v>0</v>
      </c>
    </row>
    <row r="77" spans="2:23" x14ac:dyDescent="0.25">
      <c r="B77" s="259"/>
      <c r="C77" s="222" t="s">
        <v>83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4"/>
      <c r="Q77" s="311">
        <f>T77*G9*12</f>
        <v>0</v>
      </c>
      <c r="R77" s="312"/>
      <c r="S77" s="313"/>
      <c r="T77" s="273"/>
      <c r="U77" s="231">
        <v>0</v>
      </c>
      <c r="V77" s="232"/>
      <c r="W77" s="219">
        <f>U77/G9/12</f>
        <v>0</v>
      </c>
    </row>
    <row r="78" spans="2:23" x14ac:dyDescent="0.25">
      <c r="B78" s="259"/>
      <c r="C78" s="299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2"/>
      <c r="R78" s="303"/>
      <c r="S78" s="304"/>
      <c r="T78" s="273"/>
      <c r="U78" s="220"/>
      <c r="V78" s="221"/>
      <c r="W78" s="219"/>
    </row>
    <row r="79" spans="2:23" x14ac:dyDescent="0.25">
      <c r="B79" s="314">
        <v>9</v>
      </c>
      <c r="C79" s="315" t="s">
        <v>84</v>
      </c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264"/>
      <c r="R79" s="265"/>
      <c r="S79" s="266"/>
      <c r="T79" s="273"/>
      <c r="U79" s="209"/>
      <c r="V79" s="210"/>
      <c r="W79" s="237"/>
    </row>
    <row r="80" spans="2:23" x14ac:dyDescent="0.25">
      <c r="B80" s="217"/>
      <c r="C80" s="216" t="s">
        <v>85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317">
        <f>T80*G9*12</f>
        <v>0</v>
      </c>
      <c r="R80" s="317"/>
      <c r="S80" s="317"/>
      <c r="T80" s="219">
        <v>0</v>
      </c>
      <c r="U80" s="260">
        <f>Q80</f>
        <v>0</v>
      </c>
      <c r="V80" s="261"/>
      <c r="W80" s="219">
        <f>U80/G9/12</f>
        <v>0</v>
      </c>
    </row>
    <row r="81" spans="2:23" x14ac:dyDescent="0.25">
      <c r="B81" s="217"/>
      <c r="C81" s="216" t="s">
        <v>86</v>
      </c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25">
        <f>T81*G9*4</f>
        <v>0</v>
      </c>
      <c r="R81" s="225"/>
      <c r="S81" s="225"/>
      <c r="T81" s="219">
        <v>0</v>
      </c>
      <c r="U81" s="260">
        <f>Q81</f>
        <v>0</v>
      </c>
      <c r="V81" s="261"/>
      <c r="W81" s="219">
        <f>U81/G9/4</f>
        <v>0</v>
      </c>
    </row>
    <row r="82" spans="2:23" x14ac:dyDescent="0.25">
      <c r="B82" s="217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25"/>
      <c r="R82" s="225"/>
      <c r="S82" s="225"/>
      <c r="T82" s="219"/>
      <c r="U82" s="260"/>
      <c r="V82" s="261"/>
      <c r="W82" s="219"/>
    </row>
    <row r="83" spans="2:23" x14ac:dyDescent="0.25">
      <c r="B83" s="217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25"/>
      <c r="R83" s="225"/>
      <c r="S83" s="225"/>
      <c r="T83" s="219"/>
      <c r="U83" s="231"/>
      <c r="V83" s="232"/>
      <c r="W83" s="219"/>
    </row>
    <row r="84" spans="2:23" x14ac:dyDescent="0.25">
      <c r="B84" s="314">
        <v>10</v>
      </c>
      <c r="C84" s="315" t="s">
        <v>87</v>
      </c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8"/>
      <c r="R84" s="319"/>
      <c r="S84" s="320"/>
      <c r="T84" s="321"/>
      <c r="U84" s="308"/>
      <c r="V84" s="309"/>
      <c r="W84" s="237"/>
    </row>
    <row r="85" spans="2:23" x14ac:dyDescent="0.25">
      <c r="B85" s="217"/>
      <c r="C85" s="216" t="s">
        <v>88</v>
      </c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322">
        <f>T85*G9*12</f>
        <v>3064.1759999999999</v>
      </c>
      <c r="R85" s="322"/>
      <c r="S85" s="322"/>
      <c r="T85" s="219">
        <v>3.46</v>
      </c>
      <c r="U85" s="231">
        <f>W85*G9*12</f>
        <v>3498.12</v>
      </c>
      <c r="V85" s="232"/>
      <c r="W85" s="219">
        <v>3.95</v>
      </c>
    </row>
    <row r="86" spans="2:23" x14ac:dyDescent="0.25">
      <c r="B86" s="217"/>
      <c r="C86" s="216" t="s">
        <v>89</v>
      </c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322">
        <f>T86*G9*12</f>
        <v>929.87999999999988</v>
      </c>
      <c r="R86" s="322"/>
      <c r="S86" s="322"/>
      <c r="T86" s="219">
        <v>1.05</v>
      </c>
      <c r="U86" s="231">
        <f>W86*G9*12</f>
        <v>1974.8879999999999</v>
      </c>
      <c r="V86" s="232"/>
      <c r="W86" s="219">
        <v>2.23</v>
      </c>
    </row>
    <row r="87" spans="2:23" x14ac:dyDescent="0.25">
      <c r="B87" s="217"/>
      <c r="C87" s="299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260"/>
      <c r="R87" s="267"/>
      <c r="S87" s="261"/>
      <c r="T87" s="272"/>
      <c r="U87" s="260"/>
      <c r="V87" s="261"/>
      <c r="W87" s="219"/>
    </row>
    <row r="88" spans="2:23" x14ac:dyDescent="0.25">
      <c r="B88" s="323">
        <v>11</v>
      </c>
      <c r="C88" s="324" t="s">
        <v>90</v>
      </c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5">
        <f>T88*G9*12</f>
        <v>0</v>
      </c>
      <c r="R88" s="325"/>
      <c r="S88" s="325"/>
      <c r="T88" s="326">
        <v>0</v>
      </c>
      <c r="U88" s="308">
        <f>Q88</f>
        <v>0</v>
      </c>
      <c r="V88" s="309"/>
      <c r="W88" s="237">
        <f>U88/G9/12</f>
        <v>0</v>
      </c>
    </row>
    <row r="89" spans="2:23" x14ac:dyDescent="0.25">
      <c r="B89" s="323"/>
      <c r="C89" s="327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9"/>
      <c r="Q89" s="330"/>
      <c r="R89" s="331"/>
      <c r="S89" s="332"/>
      <c r="T89" s="326"/>
      <c r="U89" s="333"/>
      <c r="V89" s="334"/>
      <c r="W89" s="237"/>
    </row>
    <row r="90" spans="2:23" x14ac:dyDescent="0.25">
      <c r="B90" s="335" t="s">
        <v>91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6">
        <f>Q44+Q51+Q58+Q67+Q71+Q73+Q75+Q80+Q81+Q85+Q86+Q87+Q88+Q82+Q55</f>
        <v>6438.3119999999999</v>
      </c>
      <c r="R90" s="337"/>
      <c r="S90" s="337"/>
      <c r="T90" s="338">
        <f>T44+T51+T55+T58+T67+T71+T73+T75+T80+T81+T85+T86+T87+T88+T82</f>
        <v>7.27</v>
      </c>
      <c r="U90" s="339">
        <f>U44+U51+U58+U67+U71+U73+U75+U85+U86+U88+U80+U81+U82+U55</f>
        <v>7917.2639999999992</v>
      </c>
      <c r="V90" s="340"/>
      <c r="W90" s="237">
        <f>W44+W51+W58+W67+W71+W75+W80+W85+W86+W88+W73+W81+W82+W55</f>
        <v>8.9400000000000013</v>
      </c>
    </row>
    <row r="91" spans="2:23" x14ac:dyDescent="0.25">
      <c r="B91" s="341"/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2"/>
      <c r="R91" s="343"/>
      <c r="S91" s="343"/>
      <c r="T91" s="344"/>
      <c r="U91" s="345"/>
      <c r="V91" s="345"/>
      <c r="W91" s="346"/>
    </row>
    <row r="92" spans="2:23" ht="33" customHeight="1" x14ac:dyDescent="0.25">
      <c r="B92" s="347" t="s">
        <v>92</v>
      </c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9"/>
      <c r="U92" s="350">
        <f>O24-U90</f>
        <v>-7747.043999999999</v>
      </c>
      <c r="V92" s="351"/>
      <c r="W92" s="352"/>
    </row>
    <row r="93" spans="2:23" x14ac:dyDescent="0.25">
      <c r="B93" s="353" t="s">
        <v>93</v>
      </c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5"/>
      <c r="W93" s="356"/>
    </row>
    <row r="94" spans="2:23" x14ac:dyDescent="0.25">
      <c r="B94" s="357" t="s">
        <v>94</v>
      </c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9"/>
      <c r="T94" s="360"/>
      <c r="U94" s="361">
        <v>0</v>
      </c>
      <c r="V94" s="362"/>
      <c r="W94" s="356"/>
    </row>
    <row r="95" spans="2:23" x14ac:dyDescent="0.25">
      <c r="B95" s="363" t="s">
        <v>95</v>
      </c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5"/>
      <c r="T95" s="366"/>
      <c r="U95" s="361">
        <f>O29</f>
        <v>0</v>
      </c>
      <c r="V95" s="362"/>
      <c r="W95" s="367"/>
    </row>
    <row r="96" spans="2:23" x14ac:dyDescent="0.25">
      <c r="B96" s="368" t="s">
        <v>96</v>
      </c>
      <c r="C96" s="369"/>
      <c r="D96" s="369"/>
      <c r="E96" s="369"/>
      <c r="F96" s="369"/>
      <c r="G96" s="369"/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70"/>
      <c r="T96" s="371"/>
      <c r="U96" s="372">
        <f>U94+U95</f>
        <v>0</v>
      </c>
      <c r="V96" s="373"/>
      <c r="W96" s="356"/>
    </row>
    <row r="97" spans="2:23" x14ac:dyDescent="0.25">
      <c r="B97" s="374">
        <v>1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6"/>
      <c r="U97" s="377"/>
      <c r="V97" s="377"/>
      <c r="W97" s="356"/>
    </row>
    <row r="98" spans="2:23" x14ac:dyDescent="0.25">
      <c r="B98" s="374">
        <v>2</v>
      </c>
      <c r="C98" s="378"/>
      <c r="D98" s="379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80"/>
      <c r="T98" s="376"/>
      <c r="U98" s="311"/>
      <c r="V98" s="313"/>
      <c r="W98" s="356"/>
    </row>
    <row r="99" spans="2:23" x14ac:dyDescent="0.25">
      <c r="B99" s="374">
        <v>3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6"/>
      <c r="U99" s="322">
        <v>0</v>
      </c>
      <c r="V99" s="322"/>
      <c r="W99" s="356"/>
    </row>
    <row r="100" spans="2:23" x14ac:dyDescent="0.25">
      <c r="B100" s="381" t="s">
        <v>97</v>
      </c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  <c r="R100" s="382"/>
      <c r="S100" s="383"/>
      <c r="T100" s="384"/>
      <c r="U100" s="385">
        <f>U97+U98+U99</f>
        <v>0</v>
      </c>
      <c r="V100" s="386"/>
      <c r="W100" s="356"/>
    </row>
    <row r="101" spans="2:23" x14ac:dyDescent="0.25">
      <c r="B101" s="387" t="s">
        <v>98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388"/>
      <c r="O101" s="388"/>
      <c r="P101" s="388"/>
      <c r="Q101" s="388"/>
      <c r="R101" s="388"/>
      <c r="S101" s="389"/>
      <c r="T101" s="390"/>
      <c r="U101" s="391">
        <f>U96-U100</f>
        <v>0</v>
      </c>
      <c r="V101" s="392"/>
      <c r="W101" s="356"/>
    </row>
    <row r="102" spans="2:23" x14ac:dyDescent="0.25">
      <c r="B102" s="393"/>
      <c r="C102" s="394" t="s">
        <v>99</v>
      </c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4"/>
      <c r="U102" s="395"/>
      <c r="V102" s="395"/>
      <c r="W102" s="356"/>
    </row>
    <row r="103" spans="2:23" x14ac:dyDescent="0.25">
      <c r="B103" s="396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97"/>
      <c r="Q103" s="398"/>
      <c r="R103" s="398"/>
      <c r="S103" s="398"/>
      <c r="T103" s="399"/>
      <c r="U103" s="400"/>
      <c r="V103" s="400"/>
      <c r="W103" s="356"/>
    </row>
    <row r="104" spans="2:23" x14ac:dyDescent="0.25">
      <c r="B104" s="396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2"/>
      <c r="U104" s="403"/>
      <c r="V104" s="403"/>
      <c r="W104" s="356"/>
    </row>
    <row r="105" spans="2:23" x14ac:dyDescent="0.25">
      <c r="B105" s="396"/>
      <c r="C105" s="397" t="s">
        <v>100</v>
      </c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56"/>
    </row>
    <row r="106" spans="2:23" x14ac:dyDescent="0.25">
      <c r="B106" s="396"/>
      <c r="C106" s="404"/>
      <c r="D106" s="404"/>
      <c r="E106" s="404"/>
      <c r="F106" s="404"/>
      <c r="G106" s="404"/>
      <c r="H106" s="404"/>
      <c r="I106" s="404"/>
      <c r="J106" s="404"/>
      <c r="K106" s="404"/>
      <c r="L106" s="404"/>
      <c r="M106" s="404"/>
      <c r="N106" s="404"/>
      <c r="O106" s="404"/>
      <c r="P106" s="404"/>
      <c r="Q106" s="405"/>
      <c r="R106" s="405"/>
      <c r="S106" s="405"/>
      <c r="T106" s="402"/>
      <c r="U106" s="403"/>
      <c r="V106" s="403"/>
      <c r="W106" s="356"/>
    </row>
    <row r="107" spans="2:23" x14ac:dyDescent="0.25">
      <c r="B107" s="406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97"/>
      <c r="Q107" s="407"/>
      <c r="R107" s="407"/>
      <c r="S107" s="407"/>
      <c r="T107" s="408"/>
      <c r="U107" s="409"/>
      <c r="V107" s="409"/>
      <c r="W107" s="367"/>
    </row>
    <row r="108" spans="2:23" x14ac:dyDescent="0.25">
      <c r="B108" s="406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97"/>
      <c r="Q108" s="410"/>
      <c r="R108" s="410"/>
      <c r="S108" s="410"/>
      <c r="T108" s="411"/>
      <c r="U108" s="409"/>
      <c r="V108" s="409"/>
      <c r="W108" s="367"/>
    </row>
    <row r="109" spans="2:23" x14ac:dyDescent="0.25">
      <c r="B109" s="412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97"/>
      <c r="Q109" s="413"/>
      <c r="R109" s="413"/>
      <c r="S109" s="413"/>
      <c r="T109" s="346"/>
      <c r="U109" s="409"/>
      <c r="V109" s="409"/>
      <c r="W109" s="367"/>
    </row>
    <row r="110" spans="2:23" x14ac:dyDescent="0.25">
      <c r="B110" s="412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414"/>
      <c r="R110" s="414"/>
      <c r="S110" s="414"/>
      <c r="T110" s="415"/>
      <c r="U110" s="416"/>
      <c r="V110" s="416"/>
      <c r="W110" s="356"/>
    </row>
    <row r="111" spans="2:23" x14ac:dyDescent="0.25"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418"/>
      <c r="S111" s="418"/>
      <c r="T111" s="419"/>
      <c r="U111" s="420"/>
      <c r="V111" s="420"/>
      <c r="W111" s="356"/>
    </row>
    <row r="112" spans="2:23" x14ac:dyDescent="0.25">
      <c r="B112" s="418"/>
      <c r="C112" s="418"/>
      <c r="D112" s="418"/>
      <c r="E112" s="418"/>
      <c r="F112" s="418"/>
      <c r="G112" s="418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  <c r="T112" s="418"/>
      <c r="U112" s="418"/>
      <c r="V112" s="418"/>
      <c r="W112" s="418"/>
    </row>
    <row r="113" spans="2:23" x14ac:dyDescent="0.25">
      <c r="B113" s="421"/>
      <c r="C113" s="422"/>
      <c r="D113" s="422"/>
      <c r="E113" s="422"/>
      <c r="F113" s="422"/>
      <c r="G113" s="422"/>
      <c r="H113" s="422"/>
      <c r="I113" s="422"/>
      <c r="J113" s="422"/>
      <c r="K113" s="422"/>
      <c r="L113" s="422"/>
      <c r="M113" s="422"/>
      <c r="N113" s="422"/>
      <c r="O113" s="422"/>
      <c r="P113" s="422"/>
      <c r="Q113" s="422"/>
      <c r="R113" s="422"/>
      <c r="S113" s="422"/>
      <c r="T113" s="423"/>
      <c r="U113" s="424"/>
      <c r="V113" s="424"/>
      <c r="W113" s="424"/>
    </row>
    <row r="114" spans="2:23" x14ac:dyDescent="0.25">
      <c r="B114" s="425"/>
      <c r="C114" s="425"/>
      <c r="D114" s="425"/>
      <c r="E114" s="425"/>
      <c r="F114" s="425"/>
      <c r="G114" s="425"/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6"/>
      <c r="V114" s="426"/>
      <c r="W114" s="419"/>
    </row>
    <row r="115" spans="2:23" x14ac:dyDescent="0.25">
      <c r="B115" s="425"/>
      <c r="C115" s="425"/>
      <c r="D115" s="425"/>
      <c r="E115" s="425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  <c r="T115" s="425"/>
      <c r="U115" s="427"/>
      <c r="V115" s="428"/>
      <c r="W115" s="419"/>
    </row>
    <row r="116" spans="2:23" x14ac:dyDescent="0.25">
      <c r="B116" s="425"/>
      <c r="C116" s="425"/>
      <c r="D116" s="425"/>
      <c r="E116" s="425"/>
      <c r="F116" s="425"/>
      <c r="G116" s="425"/>
      <c r="H116" s="425"/>
      <c r="I116" s="425"/>
      <c r="J116" s="425"/>
      <c r="K116" s="425"/>
      <c r="L116" s="425"/>
      <c r="M116" s="425"/>
      <c r="N116" s="425"/>
      <c r="O116" s="425"/>
      <c r="P116" s="425"/>
      <c r="Q116" s="425"/>
      <c r="R116" s="425"/>
      <c r="S116" s="425"/>
      <c r="T116" s="425"/>
      <c r="U116" s="428"/>
      <c r="V116" s="428"/>
      <c r="W116" s="419"/>
    </row>
    <row r="117" spans="2:23" x14ac:dyDescent="0.25">
      <c r="B117" s="429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  <c r="N117" s="429"/>
      <c r="O117" s="429"/>
      <c r="P117" s="429"/>
      <c r="Q117" s="429"/>
      <c r="R117" s="429"/>
      <c r="S117" s="429"/>
      <c r="T117" s="406"/>
      <c r="U117" s="430"/>
      <c r="V117" s="430"/>
      <c r="W117" s="419"/>
    </row>
    <row r="118" spans="2:23" x14ac:dyDescent="0.25">
      <c r="B118" s="431"/>
      <c r="C118" s="431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  <c r="O118" s="431"/>
      <c r="P118" s="431"/>
      <c r="Q118" s="431"/>
      <c r="R118" s="431"/>
      <c r="S118" s="431"/>
      <c r="T118" s="432"/>
      <c r="U118" s="430"/>
      <c r="V118" s="430"/>
      <c r="W118" s="419"/>
    </row>
    <row r="119" spans="2:23" x14ac:dyDescent="0.25">
      <c r="B119" s="431"/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2"/>
      <c r="U119" s="430"/>
      <c r="V119" s="430"/>
      <c r="W119" s="419"/>
    </row>
    <row r="120" spans="2:23" x14ac:dyDescent="0.25">
      <c r="B120" s="433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434"/>
      <c r="U120" s="435"/>
      <c r="V120" s="435"/>
      <c r="W120" s="419"/>
    </row>
    <row r="121" spans="2:23" x14ac:dyDescent="0.25">
      <c r="B121" s="433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434"/>
      <c r="U121" s="416"/>
      <c r="V121" s="416"/>
      <c r="W121" s="419"/>
    </row>
    <row r="122" spans="2:23" x14ac:dyDescent="0.25">
      <c r="B122" s="431"/>
      <c r="C122" s="431"/>
      <c r="D122" s="431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2"/>
      <c r="U122" s="430"/>
      <c r="V122" s="430"/>
      <c r="W122" s="419"/>
    </row>
    <row r="123" spans="2:23" x14ac:dyDescent="0.25">
      <c r="B123" s="436"/>
      <c r="C123" s="436"/>
      <c r="D123" s="436"/>
      <c r="E123" s="436"/>
      <c r="F123" s="436"/>
      <c r="G123" s="436"/>
      <c r="H123" s="437"/>
      <c r="I123" s="437"/>
      <c r="J123" s="437"/>
      <c r="K123" s="437"/>
      <c r="L123" s="437"/>
      <c r="M123" s="437"/>
      <c r="N123" s="437"/>
      <c r="O123" s="437"/>
      <c r="P123" s="437"/>
      <c r="Q123" s="419"/>
      <c r="R123" s="419"/>
      <c r="S123" s="419"/>
      <c r="T123" s="419"/>
      <c r="U123" s="438"/>
      <c r="V123" s="438"/>
      <c r="W123" s="419"/>
    </row>
    <row r="124" spans="2:23" x14ac:dyDescent="0.25">
      <c r="B124" s="439"/>
      <c r="C124" s="439"/>
      <c r="D124" s="439"/>
      <c r="E124" s="439"/>
      <c r="F124" s="439"/>
      <c r="G124" s="439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9"/>
      <c r="U124" s="439"/>
      <c r="V124" s="439"/>
      <c r="W124" s="419"/>
    </row>
    <row r="125" spans="2:23" x14ac:dyDescent="0.25"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2"/>
      <c r="U125" s="409"/>
      <c r="V125" s="409"/>
      <c r="W125" s="419"/>
    </row>
    <row r="126" spans="2:23" x14ac:dyDescent="0.25">
      <c r="B126" s="431"/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2"/>
      <c r="U126" s="409"/>
      <c r="V126" s="409"/>
      <c r="W126" s="419"/>
    </row>
  </sheetData>
  <mergeCells count="357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4:S94"/>
    <mergeCell ref="U94:V94"/>
    <mergeCell ref="B95:S95"/>
    <mergeCell ref="U95:V95"/>
    <mergeCell ref="B96:S96"/>
    <mergeCell ref="U96:V96"/>
    <mergeCell ref="B90:P90"/>
    <mergeCell ref="Q90:S90"/>
    <mergeCell ref="U90:V90"/>
    <mergeCell ref="B92:T92"/>
    <mergeCell ref="U92:W92"/>
    <mergeCell ref="B93:V93"/>
    <mergeCell ref="Q87:S87"/>
    <mergeCell ref="U87:V87"/>
    <mergeCell ref="C88:P88"/>
    <mergeCell ref="Q88:S88"/>
    <mergeCell ref="U88:V88"/>
    <mergeCell ref="C89:P89"/>
    <mergeCell ref="Q89:S89"/>
    <mergeCell ref="Q84:S84"/>
    <mergeCell ref="U84:V84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80:P80"/>
    <mergeCell ref="Q80:S80"/>
    <mergeCell ref="U80:V80"/>
    <mergeCell ref="C81:P81"/>
    <mergeCell ref="Q81:S81"/>
    <mergeCell ref="U81:V81"/>
    <mergeCell ref="C77:P77"/>
    <mergeCell ref="Q77:S77"/>
    <mergeCell ref="U77:V77"/>
    <mergeCell ref="U78:V78"/>
    <mergeCell ref="Q79:S79"/>
    <mergeCell ref="U79:V79"/>
    <mergeCell ref="C75:P75"/>
    <mergeCell ref="Q75:S75"/>
    <mergeCell ref="U75:V75"/>
    <mergeCell ref="C76:P76"/>
    <mergeCell ref="Q76:S76"/>
    <mergeCell ref="U76:V76"/>
    <mergeCell ref="C71:P71"/>
    <mergeCell ref="Q71:S71"/>
    <mergeCell ref="U71:V71"/>
    <mergeCell ref="U72:V72"/>
    <mergeCell ref="C73:P73"/>
    <mergeCell ref="Q73:S73"/>
    <mergeCell ref="U73:V73"/>
    <mergeCell ref="C68:P68"/>
    <mergeCell ref="Q68:S68"/>
    <mergeCell ref="U68:V68"/>
    <mergeCell ref="C69:P69"/>
    <mergeCell ref="U69:V69"/>
    <mergeCell ref="C70:P70"/>
    <mergeCell ref="C64:P64"/>
    <mergeCell ref="Q64:S64"/>
    <mergeCell ref="U64:V64"/>
    <mergeCell ref="C65:P65"/>
    <mergeCell ref="C66:P66"/>
    <mergeCell ref="C67:P67"/>
    <mergeCell ref="Q67:S67"/>
    <mergeCell ref="U67:V67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Дзержин.109(17)</vt:lpstr>
      <vt:lpstr>'Дзержин.109(17)'!Область_печати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2018-04-01T20:08:06Z</dcterms:created>
  <dcterms:modified xsi:type="dcterms:W3CDTF">2018-04-01T20:08:06Z</dcterms:modified>
</cp:coreProperties>
</file>