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4A7341B1-1ACA-4196-A0CD-CB9B2C42C57F}" xr6:coauthVersionLast="45" xr6:coauthVersionMax="45" xr10:uidLastSave="{00000000-0000-0000-0000-000000000000}"/>
  <bookViews>
    <workbookView xWindow="-120" yWindow="-120" windowWidth="29040" windowHeight="15840" xr2:uid="{B413C1D6-33FD-4062-B685-C29F231023F2}"/>
  </bookViews>
  <sheets>
    <sheet name="Орджон.83(20)" sheetId="1" r:id="rId1"/>
  </sheets>
  <definedNames>
    <definedName name="_xlnm.Print_Area" localSheetId="0">'Орджон.83(20)'!$A$1:$W$141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15" i="1" l="1"/>
  <c r="T101" i="1"/>
  <c r="U95" i="1"/>
  <c r="W95" i="1" s="1"/>
  <c r="U92" i="1"/>
  <c r="U91" i="1"/>
  <c r="W91" i="1" s="1"/>
  <c r="U89" i="1"/>
  <c r="U85" i="1"/>
  <c r="W85" i="1" s="1"/>
  <c r="U83" i="1"/>
  <c r="U82" i="1"/>
  <c r="W82" i="1" s="1"/>
  <c r="U78" i="1"/>
  <c r="Q78" i="1"/>
  <c r="U46" i="1"/>
  <c r="U44" i="1"/>
  <c r="W44" i="1" s="1"/>
  <c r="AY41" i="1"/>
  <c r="AX41" i="1"/>
  <c r="AW41" i="1"/>
  <c r="AU41" i="1"/>
  <c r="AR41" i="1"/>
  <c r="Q39" i="1"/>
  <c r="Q38" i="1"/>
  <c r="Q37" i="1"/>
  <c r="Q36" i="1"/>
  <c r="Q35" i="1"/>
  <c r="O34" i="1"/>
  <c r="L34" i="1"/>
  <c r="Q34" i="1" s="1"/>
  <c r="J34" i="1"/>
  <c r="Q33" i="1"/>
  <c r="Q32" i="1"/>
  <c r="O31" i="1"/>
  <c r="L31" i="1"/>
  <c r="Q31" i="1" s="1"/>
  <c r="J31" i="1"/>
  <c r="O30" i="1"/>
  <c r="U106" i="1" s="1"/>
  <c r="U107" i="1" s="1"/>
  <c r="U116" i="1" s="1"/>
  <c r="L30" i="1"/>
  <c r="Q30" i="1" s="1"/>
  <c r="Q29" i="1"/>
  <c r="Q28" i="1"/>
  <c r="Q27" i="1"/>
  <c r="O25" i="1"/>
  <c r="L24" i="1"/>
  <c r="O23" i="1"/>
  <c r="L23" i="1"/>
  <c r="Q23" i="1" s="1"/>
  <c r="Q21" i="1" s="1"/>
  <c r="Q22" i="1"/>
  <c r="O21" i="1"/>
  <c r="L21" i="1"/>
  <c r="K15" i="1"/>
  <c r="G9" i="1"/>
  <c r="W97" i="1" s="1"/>
  <c r="Q59" i="1" l="1"/>
  <c r="U59" i="1" s="1"/>
  <c r="W59" i="1" s="1"/>
  <c r="W78" i="1"/>
  <c r="Q89" i="1"/>
  <c r="Q99" i="1"/>
  <c r="U99" i="1" s="1"/>
  <c r="W99" i="1" s="1"/>
  <c r="Q44" i="1"/>
  <c r="Q101" i="1" s="1"/>
  <c r="Q51" i="1"/>
  <c r="U51" i="1" s="1"/>
  <c r="W51" i="1" s="1"/>
  <c r="W101" i="1" s="1"/>
  <c r="Q82" i="1"/>
  <c r="Q85" i="1"/>
  <c r="W89" i="1"/>
  <c r="Q97" i="1"/>
  <c r="Q71" i="1"/>
  <c r="U71" i="1" s="1"/>
  <c r="W71" i="1" s="1"/>
  <c r="Q91" i="1"/>
  <c r="Q95" i="1"/>
  <c r="U101" i="1" l="1"/>
  <c r="U103" i="1" s="1"/>
</calcChain>
</file>

<file path=xl/sharedStrings.xml><?xml version="1.0" encoding="utf-8"?>
<sst xmlns="http://schemas.openxmlformats.org/spreadsheetml/2006/main" count="135" uniqueCount="126">
  <si>
    <t>МУЖРЭП №5</t>
  </si>
  <si>
    <t>Лицевой счет по начислению и расходованию денежных средств</t>
  </si>
  <si>
    <t>период</t>
  </si>
  <si>
    <t>по</t>
  </si>
  <si>
    <t>Орджоникидзе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</si>
  <si>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</si>
  <si>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</si>
  <si>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</si>
  <si>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</si>
  <si>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</si>
  <si>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</si>
  <si>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</si>
  <si>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унифлекс</t>
  </si>
  <si>
    <t>Газ, х/в, г/в, ц/отопл., водоотведение, электоснабжение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</si>
  <si>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</si>
  <si>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</si>
  <si>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</si>
  <si>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</si>
  <si>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</si>
  <si>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</si>
  <si>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хвс-320,06, э.э-1722,86</t>
  </si>
  <si>
    <t>S подвала (м2)</t>
  </si>
  <si>
    <t>кол-во человек</t>
  </si>
  <si>
    <t>матер-л стен</t>
  </si>
  <si>
    <t>кирпич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</si>
  <si>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</si>
  <si>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</si>
  <si>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</si>
  <si>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</si>
  <si>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</si>
  <si>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</si>
  <si>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</si>
  <si>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</si>
  <si>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</si>
  <si>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Нежилые помещения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</si>
  <si>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</si>
  <si>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</si>
  <si>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</si>
  <si>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тех.диагностир.газ.оборудования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</si>
  <si>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</si>
  <si>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</si>
  <si>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</si>
  <si>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</si>
  <si>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</si>
  <si>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</si>
  <si>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</si>
  <si>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</si>
  <si>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</si>
  <si>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на ГВС и отопление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</si>
  <si>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</si>
  <si>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</si>
  <si>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</si>
  <si>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</si>
  <si>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</si>
  <si>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</si>
  <si>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</si>
  <si>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Расходы по содержанию общего имущества МКД (Э.Э)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</si>
  <si>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</si>
  <si>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</si>
  <si>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</si>
  <si>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</si>
  <si>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</si>
  <si>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</si>
  <si>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</si>
  <si>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</si>
  <si>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Уборка подъездов</t>
  </si>
  <si>
    <t>Выписка Росреестра акт 127 от 01.06.2020</t>
  </si>
  <si>
    <t>Установка информац.табличек(акт июль,2020)</t>
  </si>
  <si>
    <t xml:space="preserve">Услуги автовышки акт №1537 от 27.08.20 ИП Орлов </t>
  </si>
  <si>
    <r>
      <t>Аварийное обслуживание  систем отопления,ГВС,ХВС,В/О,электроснабжения МКД</t>
    </r>
    <r>
      <rPr>
        <i/>
        <sz val="10"/>
        <rFont val="Times New Roman"/>
        <family val="1"/>
        <charset val="204"/>
      </rPr>
      <t>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</si>
  <si>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</si>
  <si>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 xml:space="preserve">Выезд на обследование гвс </t>
  </si>
  <si>
    <t xml:space="preserve">Выезд на обследование канализации  </t>
  </si>
  <si>
    <t>Обследование инжинерных сетей хвс,гвс,отопления,водоотведенияя</t>
  </si>
  <si>
    <t>Аварийное обслуживание МУП ЖЭУ №7</t>
  </si>
  <si>
    <t>3</t>
  </si>
  <si>
    <t>Техническое обслуживание инженерных сетей электроснабжения МКД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</si>
  <si>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</si>
  <si>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</si>
  <si>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</si>
  <si>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</si>
  <si>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</si>
  <si>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Замена ламп накаливания</t>
  </si>
  <si>
    <t>Осмотр и тех обслуживание электроустановок</t>
  </si>
  <si>
    <t>Электромонтажные работы</t>
  </si>
  <si>
    <t>Ремонт освещения кв.№12</t>
  </si>
  <si>
    <t>4</t>
  </si>
  <si>
    <t>Техническое обслуживание и содержание сетей теплоснабжения МКД</t>
  </si>
  <si>
    <t>Проверка на прогрев отопительных приборов с регулировкой, ревизия задвижек, слив и наполнение водой</t>
  </si>
  <si>
    <t>Ревизия Т/У системы отопления</t>
  </si>
  <si>
    <t>Промывка системы отопления</t>
  </si>
  <si>
    <t>Гидравлические испытания систем отопления и ТУ с помощью комрессора</t>
  </si>
  <si>
    <t xml:space="preserve">Метрологическая поверка приборов т/э </t>
  </si>
  <si>
    <t>5</t>
  </si>
  <si>
    <t>Поверка и прочистка дымоходов, вентканалов ИП Моисеенко</t>
  </si>
  <si>
    <t>акт№25 от 20.07.20</t>
  </si>
  <si>
    <t>6</t>
  </si>
  <si>
    <t>ТО узла учета расхода тепловой энергии  "Теплосеть"</t>
  </si>
  <si>
    <t>акты:У297 от 24.01.20,У-1024 от 24.02.20,У-1720 от 24.03.20,У-2371 от 24.04.2020,У3099 от 25.05.2020,У-3647 от 25.06.2020,У-3968 от 27.07.20,У-4676 от 25.08.20,У-5251 от 24.09.20, У-5901 от 26.10.20,У-6596 от 25.11.20,У-7881 от 28.12.2020</t>
  </si>
  <si>
    <t>7</t>
  </si>
  <si>
    <t>ТО внутридомовых и наружних газопроводов  по договору "Ставропольгоргаз"</t>
  </si>
  <si>
    <t>акт В747 от 26.10.2020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</si>
  <si>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</si>
  <si>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</si>
  <si>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</si>
  <si>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 xml:space="preserve"> дезинсекция "Микст" акт 400 от 31.07.2020(кв.4,41)</t>
  </si>
  <si>
    <t>Услуга по управлению многоквартирным домом</t>
  </si>
  <si>
    <t>Содержание и тех обслуживание жилья</t>
  </si>
  <si>
    <t>Услуги СГРЦ+(ГИС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</si>
  <si>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</si>
  <si>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</si>
  <si>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расход)минус одн хвс, одн э.э)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</si>
  <si>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</si>
  <si>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</si>
  <si>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</si>
  <si>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</si>
  <si>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Смена участка внутр.водостока,ремонт штукатурки,окраска металл.огрунтованных поверхностей сметаот 01.04.2020 акт  от 08.04.2020</t>
  </si>
  <si>
    <t>Смена чугунной задвижки(смета,акт июль,2020)</t>
  </si>
  <si>
    <t>Ремонт кровли над подъездами №1,2, (смета сентябрь,2020,акт от )</t>
  </si>
  <si>
    <t>Устройство кровли акт от 10.11.20 смета</t>
  </si>
  <si>
    <t>Ремонт откосов подъ.№1 акт от26.12.20 (смета)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</si>
  <si>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</si>
  <si>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</si>
  <si>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Результат</t>
  </si>
  <si>
    <t xml:space="preserve">Экономист:                                       __________________                И.В.Семенихина                                                  </t>
  </si>
  <si>
    <t>Старший по дому:                        ___________________               С.Л.Любарский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</si>
</sst>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sz val="9"/>
      <name val="Arial"/>
      <family val="2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DCDCDC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6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right" wrapText="1"/>
    </xf>
    <xf numFmtId="0" fontId="1" fillId="3" borderId="0" xfId="0" applyFont="1" applyFill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164" fontId="4" fillId="3" borderId="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 wrapText="1"/>
    </xf>
    <xf numFmtId="1" fontId="4" fillId="3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10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0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2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3" fillId="3" borderId="5" xfId="0" applyNumberFormat="1" applyFont="1" applyFill="1" applyBorder="1" applyAlignment="1">
      <alignment horizontal="center" wrapText="1"/>
    </xf>
    <xf numFmtId="2" fontId="13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9" fillId="3" borderId="16" xfId="0" applyFont="1" applyFill="1" applyBorder="1" applyAlignment="1">
      <alignment horizontal="left"/>
    </xf>
    <xf numFmtId="2" fontId="11" fillId="3" borderId="8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2" fontId="12" fillId="3" borderId="12" xfId="0" applyNumberFormat="1" applyFont="1" applyFill="1" applyBorder="1" applyAlignment="1">
      <alignment horizontal="center" wrapText="1"/>
    </xf>
    <xf numFmtId="2" fontId="13" fillId="3" borderId="6" xfId="0" applyNumberFormat="1" applyFont="1" applyFill="1" applyBorder="1" applyAlignment="1">
      <alignment horizontal="center" wrapText="1"/>
    </xf>
    <xf numFmtId="2" fontId="13" fillId="3" borderId="6" xfId="0" applyNumberFormat="1" applyFont="1" applyFill="1" applyBorder="1" applyAlignment="1">
      <alignment horizontal="center"/>
    </xf>
    <xf numFmtId="3" fontId="13" fillId="3" borderId="0" xfId="0" applyNumberFormat="1" applyFont="1" applyFill="1" applyAlignment="1">
      <alignment horizontal="center"/>
    </xf>
    <xf numFmtId="0" fontId="15" fillId="0" borderId="0" xfId="0" applyFont="1"/>
    <xf numFmtId="0" fontId="12" fillId="3" borderId="23" xfId="0" applyFont="1" applyFill="1" applyBorder="1" applyAlignment="1">
      <alignment horizontal="left"/>
    </xf>
    <xf numFmtId="0" fontId="12" fillId="3" borderId="24" xfId="0" applyFont="1" applyFill="1" applyBorder="1" applyAlignment="1">
      <alignment horizontal="left"/>
    </xf>
    <xf numFmtId="0" fontId="12" fillId="3" borderId="25" xfId="0" applyFont="1" applyFill="1" applyBorder="1" applyAlignment="1">
      <alignment horizontal="left"/>
    </xf>
    <xf numFmtId="2" fontId="12" fillId="3" borderId="2" xfId="0" applyNumberFormat="1" applyFont="1" applyFill="1" applyBorder="1" applyAlignment="1">
      <alignment horizontal="center" wrapText="1"/>
    </xf>
    <xf numFmtId="2" fontId="12" fillId="3" borderId="4" xfId="0" applyNumberFormat="1" applyFont="1" applyFill="1" applyBorder="1" applyAlignment="1">
      <alignment horizontal="center" wrapText="1"/>
    </xf>
    <xf numFmtId="2" fontId="13" fillId="3" borderId="2" xfId="0" applyNumberFormat="1" applyFont="1" applyFill="1" applyBorder="1" applyAlignment="1">
      <alignment horizontal="center" wrapText="1"/>
    </xf>
    <xf numFmtId="2" fontId="13" fillId="3" borderId="3" xfId="0" applyNumberFormat="1" applyFont="1" applyFill="1" applyBorder="1" applyAlignment="1">
      <alignment horizontal="center" wrapText="1"/>
    </xf>
    <xf numFmtId="2" fontId="13" fillId="3" borderId="4" xfId="0" applyNumberFormat="1" applyFont="1" applyFill="1" applyBorder="1" applyAlignment="1">
      <alignment horizontal="center" wrapText="1"/>
    </xf>
    <xf numFmtId="2" fontId="13" fillId="3" borderId="2" xfId="0" applyNumberFormat="1" applyFont="1" applyFill="1" applyBorder="1" applyAlignment="1">
      <alignment horizontal="center"/>
    </xf>
    <xf numFmtId="2" fontId="13" fillId="3" borderId="4" xfId="0" applyNumberFormat="1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16" fillId="4" borderId="26" xfId="0" applyFont="1" applyFill="1" applyBorder="1" applyAlignment="1">
      <alignment horizontal="center"/>
    </xf>
    <xf numFmtId="4" fontId="18" fillId="4" borderId="27" xfId="0" applyNumberFormat="1" applyFont="1" applyFill="1" applyBorder="1" applyAlignment="1">
      <alignment horizontal="center"/>
    </xf>
    <xf numFmtId="4" fontId="18" fillId="4" borderId="11" xfId="0" applyNumberFormat="1" applyFont="1" applyFill="1" applyBorder="1" applyAlignment="1">
      <alignment horizontal="center"/>
    </xf>
    <xf numFmtId="4" fontId="18" fillId="4" borderId="22" xfId="0" applyNumberFormat="1" applyFont="1" applyFill="1" applyBorder="1" applyAlignment="1">
      <alignment horizontal="center"/>
    </xf>
    <xf numFmtId="4" fontId="18" fillId="4" borderId="10" xfId="0" applyNumberFormat="1" applyFont="1" applyFill="1" applyBorder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22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2" fontId="19" fillId="3" borderId="8" xfId="0" applyNumberFormat="1" applyFont="1" applyFill="1" applyBorder="1" applyAlignment="1">
      <alignment horizontal="center" wrapText="1"/>
    </xf>
    <xf numFmtId="2" fontId="19" fillId="3" borderId="5" xfId="0" applyNumberFormat="1" applyFont="1" applyFill="1" applyBorder="1" applyAlignment="1">
      <alignment horizontal="center" wrapText="1"/>
    </xf>
    <xf numFmtId="2" fontId="19" fillId="3" borderId="5" xfId="0" applyNumberFormat="1" applyFont="1" applyFill="1" applyBorder="1" applyAlignment="1">
      <alignment horizontal="center"/>
    </xf>
    <xf numFmtId="2" fontId="19" fillId="3" borderId="8" xfId="0" applyNumberFormat="1" applyFont="1" applyFill="1" applyBorder="1" applyAlignment="1">
      <alignment horizontal="center"/>
    </xf>
    <xf numFmtId="2" fontId="19" fillId="3" borderId="22" xfId="0" applyNumberFormat="1" applyFont="1" applyFill="1" applyBorder="1" applyAlignment="1">
      <alignment horizontal="center"/>
    </xf>
    <xf numFmtId="2" fontId="19" fillId="3" borderId="10" xfId="0" applyNumberFormat="1" applyFont="1" applyFill="1" applyBorder="1" applyAlignment="1">
      <alignment horizontal="center"/>
    </xf>
    <xf numFmtId="2" fontId="19" fillId="3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2" fontId="9" fillId="3" borderId="8" xfId="0" applyNumberFormat="1" applyFont="1" applyFill="1" applyBorder="1" applyAlignment="1">
      <alignment horizontal="center" wrapText="1"/>
    </xf>
    <xf numFmtId="2" fontId="19" fillId="3" borderId="22" xfId="0" applyNumberFormat="1" applyFont="1" applyFill="1" applyBorder="1" applyAlignment="1">
      <alignment horizontal="center" wrapText="1"/>
    </xf>
    <xf numFmtId="2" fontId="19" fillId="3" borderId="10" xfId="0" applyNumberFormat="1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left"/>
    </xf>
    <xf numFmtId="0" fontId="21" fillId="3" borderId="22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left"/>
    </xf>
    <xf numFmtId="2" fontId="21" fillId="3" borderId="8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2" fontId="12" fillId="3" borderId="8" xfId="0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164" fontId="21" fillId="3" borderId="0" xfId="0" applyNumberFormat="1" applyFont="1" applyFill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2" fontId="11" fillId="3" borderId="5" xfId="0" applyNumberFormat="1" applyFont="1" applyFill="1" applyBorder="1" applyAlignment="1">
      <alignment horizontal="center" wrapText="1"/>
    </xf>
    <xf numFmtId="2" fontId="11" fillId="3" borderId="5" xfId="0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4" fontId="11" fillId="3" borderId="0" xfId="0" applyNumberFormat="1" applyFont="1" applyFill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2" fontId="11" fillId="3" borderId="12" xfId="0" applyNumberFormat="1" applyFont="1" applyFill="1" applyBorder="1" applyAlignment="1">
      <alignment horizontal="center" wrapText="1"/>
    </xf>
    <xf numFmtId="2" fontId="11" fillId="3" borderId="6" xfId="0" applyNumberFormat="1" applyFont="1" applyFill="1" applyBorder="1" applyAlignment="1">
      <alignment horizontal="center" wrapText="1"/>
    </xf>
    <xf numFmtId="2" fontId="11" fillId="3" borderId="6" xfId="0" applyNumberFormat="1" applyFont="1" applyFill="1" applyBorder="1" applyAlignment="1">
      <alignment horizontal="center"/>
    </xf>
    <xf numFmtId="2" fontId="12" fillId="3" borderId="12" xfId="0" applyNumberFormat="1" applyFont="1" applyFill="1" applyBorder="1" applyAlignment="1">
      <alignment horizontal="center"/>
    </xf>
    <xf numFmtId="2" fontId="12" fillId="3" borderId="9" xfId="0" applyNumberFormat="1" applyFont="1" applyFill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0" fontId="22" fillId="7" borderId="28" xfId="1" applyFont="1" applyFill="1" applyBorder="1" applyAlignment="1">
      <alignment horizontal="center" vertical="center"/>
    </xf>
    <xf numFmtId="0" fontId="22" fillId="7" borderId="29" xfId="1" applyFont="1" applyFill="1" applyBorder="1" applyAlignment="1">
      <alignment horizontal="center" wrapText="1"/>
    </xf>
    <xf numFmtId="0" fontId="22" fillId="7" borderId="30" xfId="1" applyFont="1" applyFill="1" applyBorder="1" applyAlignment="1">
      <alignment horizontal="center" wrapText="1"/>
    </xf>
    <xf numFmtId="0" fontId="22" fillId="7" borderId="28" xfId="1" applyFont="1" applyFill="1" applyBorder="1" applyAlignment="1">
      <alignment horizontal="center" textRotation="90" wrapText="1"/>
    </xf>
    <xf numFmtId="0" fontId="23" fillId="3" borderId="2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left"/>
    </xf>
    <xf numFmtId="0" fontId="23" fillId="3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2" fillId="7" borderId="28" xfId="1" applyFont="1" applyFill="1" applyBorder="1" applyAlignment="1">
      <alignment horizontal="center" wrapText="1"/>
    </xf>
    <xf numFmtId="0" fontId="22" fillId="7" borderId="28" xfId="1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4" xfId="0" applyFont="1" applyFill="1" applyBorder="1" applyAlignment="1">
      <alignment horizontal="left"/>
    </xf>
    <xf numFmtId="0" fontId="22" fillId="7" borderId="28" xfId="1" applyFont="1" applyFill="1" applyBorder="1" applyAlignment="1">
      <alignment horizontal="center" vertical="center"/>
    </xf>
    <xf numFmtId="0" fontId="22" fillId="7" borderId="30" xfId="1" applyFont="1" applyFill="1" applyBorder="1" applyAlignment="1">
      <alignment horizontal="center" wrapText="1"/>
    </xf>
    <xf numFmtId="0" fontId="22" fillId="7" borderId="30" xfId="1" applyFont="1" applyFill="1" applyBorder="1" applyAlignment="1">
      <alignment horizontal="center" textRotation="90" wrapText="1"/>
    </xf>
    <xf numFmtId="0" fontId="25" fillId="3" borderId="2" xfId="0" applyFont="1" applyFill="1" applyBorder="1"/>
    <xf numFmtId="0" fontId="25" fillId="3" borderId="3" xfId="0" applyFont="1" applyFill="1" applyBorder="1"/>
    <xf numFmtId="0" fontId="25" fillId="3" borderId="4" xfId="0" applyFont="1" applyFill="1" applyBorder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2" fillId="7" borderId="28" xfId="1" applyNumberFormat="1" applyFont="1" applyFill="1" applyBorder="1" applyAlignment="1">
      <alignment horizontal="left"/>
    </xf>
    <xf numFmtId="0" fontId="18" fillId="7" borderId="28" xfId="1" applyFont="1" applyFill="1" applyBorder="1" applyAlignment="1">
      <alignment horizontal="left" wrapText="1"/>
    </xf>
    <xf numFmtId="4" fontId="16" fillId="7" borderId="30" xfId="1" applyNumberFormat="1" applyFont="1" applyFill="1" applyBorder="1" applyAlignment="1">
      <alignment horizontal="center"/>
    </xf>
    <xf numFmtId="2" fontId="26" fillId="7" borderId="28" xfId="1" applyNumberFormat="1" applyFont="1" applyFill="1" applyBorder="1" applyAlignment="1">
      <alignment horizontal="center"/>
    </xf>
    <xf numFmtId="4" fontId="27" fillId="7" borderId="30" xfId="1" applyNumberFormat="1" applyFont="1" applyFill="1" applyBorder="1" applyAlignment="1">
      <alignment horizontal="center"/>
    </xf>
    <xf numFmtId="2" fontId="28" fillId="7" borderId="28" xfId="1" applyNumberFormat="1" applyFont="1" applyFill="1" applyBorder="1" applyAlignment="1">
      <alignment horizontal="center"/>
    </xf>
    <xf numFmtId="2" fontId="29" fillId="7" borderId="30" xfId="1" applyNumberFormat="1" applyFont="1" applyFill="1" applyBorder="1" applyAlignment="1">
      <alignment horizontal="center"/>
    </xf>
    <xf numFmtId="0" fontId="25" fillId="3" borderId="31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2" fillId="7" borderId="0" xfId="1" applyNumberFormat="1" applyFont="1" applyFill="1" applyAlignment="1">
      <alignment horizontal="left"/>
    </xf>
    <xf numFmtId="0" fontId="18" fillId="7" borderId="0" xfId="1" applyFont="1" applyFill="1" applyAlignment="1">
      <alignment horizontal="left" wrapText="1"/>
    </xf>
    <xf numFmtId="4" fontId="16" fillId="7" borderId="0" xfId="1" applyNumberFormat="1" applyFont="1" applyFill="1" applyAlignment="1">
      <alignment horizontal="center"/>
    </xf>
    <xf numFmtId="2" fontId="26" fillId="7" borderId="0" xfId="1" applyNumberFormat="1" applyFont="1" applyFill="1" applyAlignment="1">
      <alignment horizontal="center"/>
    </xf>
    <xf numFmtId="4" fontId="27" fillId="7" borderId="0" xfId="1" applyNumberFormat="1" applyFont="1" applyFill="1" applyAlignment="1">
      <alignment horizontal="center"/>
    </xf>
    <xf numFmtId="2" fontId="28" fillId="7" borderId="0" xfId="1" applyNumberFormat="1" applyFont="1" applyFill="1" applyAlignment="1">
      <alignment horizontal="center"/>
    </xf>
    <xf numFmtId="2" fontId="29" fillId="7" borderId="0" xfId="1" applyNumberFormat="1" applyFont="1" applyFill="1" applyAlignment="1">
      <alignment horizontal="center"/>
    </xf>
    <xf numFmtId="0" fontId="30" fillId="3" borderId="34" xfId="0" applyFont="1" applyFill="1" applyBorder="1" applyAlignment="1">
      <alignment horizontal="center" vertical="center"/>
    </xf>
    <xf numFmtId="0" fontId="30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26" xfId="0" applyNumberFormat="1" applyFont="1" applyFill="1" applyBorder="1" applyAlignment="1">
      <alignment horizontal="center" wrapText="1"/>
    </xf>
    <xf numFmtId="2" fontId="30" fillId="3" borderId="2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2" fontId="30" fillId="3" borderId="26" xfId="0" applyNumberFormat="1" applyFont="1" applyFill="1" applyBorder="1" applyAlignment="1">
      <alignment horizontal="center"/>
    </xf>
    <xf numFmtId="0" fontId="30" fillId="3" borderId="23" xfId="0" applyFont="1" applyFill="1" applyBorder="1" applyAlignment="1">
      <alignment horizontal="left" vertical="center" wrapText="1"/>
    </xf>
    <xf numFmtId="0" fontId="30" fillId="3" borderId="24" xfId="0" applyFont="1" applyFill="1" applyBorder="1" applyAlignment="1">
      <alignment horizontal="left" vertical="center" wrapText="1"/>
    </xf>
    <xf numFmtId="0" fontId="30" fillId="3" borderId="37" xfId="0" applyFont="1" applyFill="1" applyBorder="1" applyAlignment="1">
      <alignment horizontal="left" vertical="center" wrapText="1"/>
    </xf>
    <xf numFmtId="4" fontId="30" fillId="3" borderId="23" xfId="0" applyNumberFormat="1" applyFont="1" applyFill="1" applyBorder="1" applyAlignment="1">
      <alignment horizontal="center" vertical="center" wrapText="1"/>
    </xf>
    <xf numFmtId="4" fontId="30" fillId="3" borderId="24" xfId="0" applyNumberFormat="1" applyFont="1" applyFill="1" applyBorder="1" applyAlignment="1">
      <alignment horizontal="center" vertical="center" wrapText="1"/>
    </xf>
    <xf numFmtId="4" fontId="30" fillId="3" borderId="37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23" xfId="0" applyNumberFormat="1" applyFont="1" applyFill="1" applyBorder="1" applyAlignment="1">
      <alignment horizontal="center"/>
    </xf>
    <xf numFmtId="2" fontId="30" fillId="3" borderId="37" xfId="0" applyNumberFormat="1" applyFont="1" applyFill="1" applyBorder="1" applyAlignment="1">
      <alignment horizontal="center"/>
    </xf>
    <xf numFmtId="0" fontId="32" fillId="3" borderId="23" xfId="0" applyFont="1" applyFill="1" applyBorder="1" applyAlignment="1">
      <alignment horizontal="left"/>
    </xf>
    <xf numFmtId="0" fontId="32" fillId="3" borderId="24" xfId="0" applyFont="1" applyFill="1" applyBorder="1" applyAlignment="1">
      <alignment horizontal="left"/>
    </xf>
    <xf numFmtId="0" fontId="32" fillId="3" borderId="37" xfId="0" applyFont="1" applyFill="1" applyBorder="1" applyAlignment="1">
      <alignment horizontal="left"/>
    </xf>
    <xf numFmtId="2" fontId="32" fillId="3" borderId="23" xfId="0" applyNumberFormat="1" applyFont="1" applyFill="1" applyBorder="1" applyAlignment="1">
      <alignment horizontal="center"/>
    </xf>
    <xf numFmtId="2" fontId="32" fillId="3" borderId="37" xfId="0" applyNumberFormat="1" applyFont="1" applyFill="1" applyBorder="1" applyAlignment="1">
      <alignment horizontal="center"/>
    </xf>
    <xf numFmtId="4" fontId="30" fillId="3" borderId="23" xfId="0" applyNumberFormat="1" applyFont="1" applyFill="1" applyBorder="1" applyAlignment="1">
      <alignment horizontal="center" vertical="center" wrapText="1"/>
    </xf>
    <xf numFmtId="4" fontId="30" fillId="3" borderId="24" xfId="0" applyNumberFormat="1" applyFont="1" applyFill="1" applyBorder="1" applyAlignment="1">
      <alignment horizontal="center" vertical="center" wrapText="1"/>
    </xf>
    <xf numFmtId="4" fontId="30" fillId="3" borderId="37" xfId="0" applyNumberFormat="1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left" wrapText="1"/>
    </xf>
    <xf numFmtId="0" fontId="32" fillId="3" borderId="24" xfId="0" applyFont="1" applyFill="1" applyBorder="1" applyAlignment="1">
      <alignment horizontal="left" wrapText="1"/>
    </xf>
    <xf numFmtId="0" fontId="32" fillId="3" borderId="37" xfId="0" applyFont="1" applyFill="1" applyBorder="1" applyAlignment="1">
      <alignment horizontal="left" wrapText="1"/>
    </xf>
    <xf numFmtId="0" fontId="32" fillId="3" borderId="23" xfId="0" applyFont="1" applyFill="1" applyBorder="1" applyAlignment="1">
      <alignment wrapText="1"/>
    </xf>
    <xf numFmtId="0" fontId="32" fillId="3" borderId="24" xfId="0" applyFont="1" applyFill="1" applyBorder="1" applyAlignment="1">
      <alignment wrapText="1"/>
    </xf>
    <xf numFmtId="0" fontId="32" fillId="3" borderId="37" xfId="0" applyFont="1" applyFill="1" applyBorder="1" applyAlignment="1">
      <alignment wrapText="1"/>
    </xf>
    <xf numFmtId="2" fontId="33" fillId="3" borderId="23" xfId="0" applyNumberFormat="1" applyFont="1" applyFill="1" applyBorder="1" applyAlignment="1">
      <alignment horizontal="center"/>
    </xf>
    <xf numFmtId="2" fontId="33" fillId="3" borderId="37" xfId="0" applyNumberFormat="1" applyFont="1" applyFill="1" applyBorder="1" applyAlignment="1">
      <alignment horizontal="center"/>
    </xf>
    <xf numFmtId="0" fontId="32" fillId="3" borderId="23" xfId="0" applyFont="1" applyFill="1" applyBorder="1" applyAlignment="1">
      <alignment wrapText="1"/>
    </xf>
    <xf numFmtId="0" fontId="32" fillId="3" borderId="24" xfId="0" applyFont="1" applyFill="1" applyBorder="1" applyAlignment="1">
      <alignment wrapText="1"/>
    </xf>
    <xf numFmtId="0" fontId="32" fillId="3" borderId="37" xfId="0" applyFont="1" applyFill="1" applyBorder="1" applyAlignment="1">
      <alignment wrapText="1"/>
    </xf>
    <xf numFmtId="2" fontId="33" fillId="3" borderId="23" xfId="0" applyNumberFormat="1" applyFont="1" applyFill="1" applyBorder="1" applyAlignment="1">
      <alignment horizontal="center"/>
    </xf>
    <xf numFmtId="2" fontId="33" fillId="3" borderId="37" xfId="0" applyNumberFormat="1" applyFont="1" applyFill="1" applyBorder="1" applyAlignment="1">
      <alignment horizontal="center"/>
    </xf>
    <xf numFmtId="0" fontId="30" fillId="3" borderId="23" xfId="0" applyFont="1" applyFill="1" applyBorder="1" applyAlignment="1">
      <alignment vertical="center" wrapText="1"/>
    </xf>
    <xf numFmtId="0" fontId="30" fillId="3" borderId="24" xfId="0" applyFont="1" applyFill="1" applyBorder="1" applyAlignment="1">
      <alignment vertical="center" wrapText="1"/>
    </xf>
    <xf numFmtId="0" fontId="30" fillId="3" borderId="37" xfId="0" applyFont="1" applyFill="1" applyBorder="1" applyAlignment="1">
      <alignment vertical="center" wrapText="1"/>
    </xf>
    <xf numFmtId="2" fontId="30" fillId="3" borderId="24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23" xfId="0" applyFont="1" applyFill="1" applyBorder="1" applyAlignment="1">
      <alignment horizontal="left" wrapText="1"/>
    </xf>
    <xf numFmtId="0" fontId="30" fillId="3" borderId="24" xfId="0" applyFont="1" applyFill="1" applyBorder="1" applyAlignment="1">
      <alignment horizontal="left" wrapText="1"/>
    </xf>
    <xf numFmtId="0" fontId="30" fillId="3" borderId="37" xfId="0" applyFont="1" applyFill="1" applyBorder="1" applyAlignment="1">
      <alignment horizontal="left" wrapText="1"/>
    </xf>
    <xf numFmtId="2" fontId="30" fillId="3" borderId="23" xfId="0" applyNumberFormat="1" applyFont="1" applyFill="1" applyBorder="1" applyAlignment="1">
      <alignment horizontal="center" vertical="center"/>
    </xf>
    <xf numFmtId="2" fontId="30" fillId="3" borderId="24" xfId="0" applyNumberFormat="1" applyFont="1" applyFill="1" applyBorder="1" applyAlignment="1">
      <alignment horizontal="center" vertical="center"/>
    </xf>
    <xf numFmtId="2" fontId="30" fillId="3" borderId="37" xfId="0" applyNumberFormat="1" applyFont="1" applyFill="1" applyBorder="1" applyAlignment="1">
      <alignment horizontal="center" vertical="center"/>
    </xf>
    <xf numFmtId="2" fontId="30" fillId="3" borderId="23" xfId="0" applyNumberFormat="1" applyFont="1" applyFill="1" applyBorder="1" applyAlignment="1">
      <alignment horizontal="center"/>
    </xf>
    <xf numFmtId="2" fontId="30" fillId="3" borderId="37" xfId="0" applyNumberFormat="1" applyFont="1" applyFill="1" applyBorder="1" applyAlignment="1">
      <alignment horizontal="center"/>
    </xf>
    <xf numFmtId="0" fontId="32" fillId="3" borderId="23" xfId="0" applyFont="1" applyFill="1" applyBorder="1" applyAlignment="1">
      <alignment horizontal="left" vertical="center" wrapText="1"/>
    </xf>
    <xf numFmtId="0" fontId="32" fillId="3" borderId="24" xfId="0" applyFont="1" applyFill="1" applyBorder="1" applyAlignment="1">
      <alignment horizontal="left" vertical="center" wrapText="1"/>
    </xf>
    <xf numFmtId="0" fontId="32" fillId="3" borderId="37" xfId="0" applyFont="1" applyFill="1" applyBorder="1" applyAlignment="1">
      <alignment horizontal="left" vertical="center" wrapText="1"/>
    </xf>
    <xf numFmtId="2" fontId="34" fillId="3" borderId="23" xfId="0" applyNumberFormat="1" applyFont="1" applyFill="1" applyBorder="1" applyAlignment="1">
      <alignment horizontal="center"/>
    </xf>
    <xf numFmtId="2" fontId="34" fillId="3" borderId="37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23" xfId="0" applyFont="1" applyFill="1" applyBorder="1" applyAlignment="1">
      <alignment horizontal="center"/>
    </xf>
    <xf numFmtId="0" fontId="30" fillId="3" borderId="24" xfId="0" applyFont="1" applyFill="1" applyBorder="1" applyAlignment="1">
      <alignment horizontal="center"/>
    </xf>
    <xf numFmtId="0" fontId="30" fillId="3" borderId="37" xfId="0" applyFont="1" applyFill="1" applyBorder="1" applyAlignment="1">
      <alignment horizontal="center"/>
    </xf>
    <xf numFmtId="49" fontId="35" fillId="3" borderId="16" xfId="0" applyNumberFormat="1" applyFont="1" applyFill="1" applyBorder="1" applyAlignment="1">
      <alignment horizontal="center"/>
    </xf>
    <xf numFmtId="0" fontId="32" fillId="3" borderId="16" xfId="0" applyFont="1" applyFill="1" applyBorder="1"/>
    <xf numFmtId="2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22" fillId="3" borderId="23" xfId="0" applyNumberFormat="1" applyFont="1" applyFill="1" applyBorder="1" applyAlignment="1">
      <alignment horizontal="center"/>
    </xf>
    <xf numFmtId="2" fontId="22" fillId="3" borderId="37" xfId="0" applyNumberFormat="1" applyFont="1" applyFill="1" applyBorder="1" applyAlignment="1">
      <alignment horizontal="center"/>
    </xf>
    <xf numFmtId="2" fontId="32" fillId="3" borderId="24" xfId="0" applyNumberFormat="1" applyFont="1" applyFill="1" applyBorder="1" applyAlignment="1">
      <alignment horizontal="center"/>
    </xf>
    <xf numFmtId="2" fontId="32" fillId="3" borderId="23" xfId="0" applyNumberFormat="1" applyFont="1" applyFill="1" applyBorder="1" applyAlignment="1">
      <alignment horizontal="center"/>
    </xf>
    <xf numFmtId="2" fontId="32" fillId="3" borderId="24" xfId="0" applyNumberFormat="1" applyFont="1" applyFill="1" applyBorder="1" applyAlignment="1">
      <alignment horizontal="center"/>
    </xf>
    <xf numFmtId="2" fontId="32" fillId="3" borderId="37" xfId="0" applyNumberFormat="1" applyFont="1" applyFill="1" applyBorder="1" applyAlignment="1">
      <alignment horizontal="center"/>
    </xf>
    <xf numFmtId="2" fontId="22" fillId="3" borderId="23" xfId="0" applyNumberFormat="1" applyFont="1" applyFill="1" applyBorder="1" applyAlignment="1">
      <alignment horizontal="center"/>
    </xf>
    <xf numFmtId="2" fontId="22" fillId="3" borderId="37" xfId="0" applyNumberFormat="1" applyFont="1" applyFill="1" applyBorder="1" applyAlignment="1">
      <alignment horizontal="center"/>
    </xf>
    <xf numFmtId="2" fontId="36" fillId="3" borderId="23" xfId="0" applyNumberFormat="1" applyFont="1" applyFill="1" applyBorder="1" applyAlignment="1">
      <alignment horizontal="center"/>
    </xf>
    <xf numFmtId="2" fontId="36" fillId="3" borderId="37" xfId="0" applyNumberFormat="1" applyFont="1" applyFill="1" applyBorder="1" applyAlignment="1">
      <alignment horizontal="center"/>
    </xf>
    <xf numFmtId="0" fontId="32" fillId="3" borderId="23" xfId="0" applyFont="1" applyFill="1" applyBorder="1"/>
    <xf numFmtId="0" fontId="32" fillId="3" borderId="24" xfId="0" applyFont="1" applyFill="1" applyBorder="1"/>
    <xf numFmtId="0" fontId="32" fillId="3" borderId="37" xfId="0" applyFont="1" applyFill="1" applyBorder="1"/>
    <xf numFmtId="2" fontId="36" fillId="3" borderId="23" xfId="0" applyNumberFormat="1" applyFont="1" applyFill="1" applyBorder="1" applyAlignment="1">
      <alignment horizontal="center"/>
    </xf>
    <xf numFmtId="2" fontId="36" fillId="3" borderId="37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23" xfId="0" applyFont="1" applyFill="1" applyBorder="1" applyAlignment="1">
      <alignment horizontal="left"/>
    </xf>
    <xf numFmtId="0" fontId="30" fillId="3" borderId="24" xfId="0" applyFont="1" applyFill="1" applyBorder="1" applyAlignment="1">
      <alignment horizontal="left"/>
    </xf>
    <xf numFmtId="0" fontId="30" fillId="3" borderId="37" xfId="0" applyFont="1" applyFill="1" applyBorder="1" applyAlignment="1">
      <alignment horizontal="left"/>
    </xf>
    <xf numFmtId="49" fontId="32" fillId="3" borderId="23" xfId="0" applyNumberFormat="1" applyFont="1" applyFill="1" applyBorder="1" applyAlignment="1">
      <alignment wrapText="1"/>
    </xf>
    <xf numFmtId="49" fontId="32" fillId="3" borderId="24" xfId="0" applyNumberFormat="1" applyFont="1" applyFill="1" applyBorder="1" applyAlignment="1">
      <alignment wrapText="1"/>
    </xf>
    <xf numFmtId="49" fontId="32" fillId="3" borderId="37" xfId="0" applyNumberFormat="1" applyFont="1" applyFill="1" applyBorder="1" applyAlignment="1">
      <alignment wrapText="1"/>
    </xf>
    <xf numFmtId="0" fontId="32" fillId="3" borderId="23" xfId="0" applyFont="1" applyFill="1" applyBorder="1"/>
    <xf numFmtId="0" fontId="32" fillId="3" borderId="24" xfId="0" applyFont="1" applyFill="1" applyBorder="1"/>
    <xf numFmtId="0" fontId="32" fillId="3" borderId="37" xfId="0" applyFont="1" applyFill="1" applyBorder="1"/>
    <xf numFmtId="0" fontId="33" fillId="3" borderId="23" xfId="0" applyFont="1" applyFill="1" applyBorder="1"/>
    <xf numFmtId="0" fontId="33" fillId="3" borderId="24" xfId="0" applyFont="1" applyFill="1" applyBorder="1"/>
    <xf numFmtId="0" fontId="33" fillId="3" borderId="37" xfId="0" applyFont="1" applyFill="1" applyBorder="1"/>
    <xf numFmtId="0" fontId="32" fillId="3" borderId="23" xfId="0" applyFont="1" applyFill="1" applyBorder="1" applyAlignment="1">
      <alignment horizontal="left"/>
    </xf>
    <xf numFmtId="0" fontId="32" fillId="3" borderId="24" xfId="0" applyFont="1" applyFill="1" applyBorder="1" applyAlignment="1">
      <alignment horizontal="left"/>
    </xf>
    <xf numFmtId="0" fontId="32" fillId="3" borderId="37" xfId="0" applyFont="1" applyFill="1" applyBorder="1" applyAlignment="1">
      <alignment horizontal="left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23" xfId="0" applyNumberFormat="1" applyFont="1" applyFill="1" applyBorder="1" applyAlignment="1">
      <alignment horizontal="center" vertical="center" wrapText="1"/>
    </xf>
    <xf numFmtId="2" fontId="30" fillId="3" borderId="24" xfId="0" applyNumberFormat="1" applyFont="1" applyFill="1" applyBorder="1" applyAlignment="1">
      <alignment horizontal="center" vertical="center" wrapText="1"/>
    </xf>
    <xf numFmtId="2" fontId="30" fillId="3" borderId="37" xfId="0" applyNumberFormat="1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left" wrapText="1"/>
    </xf>
    <xf numFmtId="0" fontId="32" fillId="3" borderId="24" xfId="0" applyFont="1" applyFill="1" applyBorder="1" applyAlignment="1">
      <alignment horizontal="left" wrapText="1"/>
    </xf>
    <xf numFmtId="0" fontId="32" fillId="3" borderId="37" xfId="0" applyFont="1" applyFill="1" applyBorder="1" applyAlignment="1">
      <alignment horizontal="left" wrapText="1"/>
    </xf>
    <xf numFmtId="0" fontId="30" fillId="3" borderId="23" xfId="0" applyFont="1" applyFill="1" applyBorder="1"/>
    <xf numFmtId="0" fontId="30" fillId="3" borderId="24" xfId="0" applyFont="1" applyFill="1" applyBorder="1"/>
    <xf numFmtId="0" fontId="30" fillId="3" borderId="37" xfId="0" applyFont="1" applyFill="1" applyBorder="1"/>
    <xf numFmtId="0" fontId="32" fillId="3" borderId="23" xfId="0" applyFont="1" applyFill="1" applyBorder="1" applyAlignment="1">
      <alignment horizontal="left" vertical="top" wrapText="1"/>
    </xf>
    <xf numFmtId="0" fontId="32" fillId="3" borderId="24" xfId="0" applyFont="1" applyFill="1" applyBorder="1" applyAlignment="1">
      <alignment horizontal="left" vertical="top" wrapText="1"/>
    </xf>
    <xf numFmtId="0" fontId="32" fillId="3" borderId="37" xfId="0" applyFont="1" applyFill="1" applyBorder="1" applyAlignment="1">
      <alignment horizontal="left" vertical="top" wrapText="1"/>
    </xf>
    <xf numFmtId="0" fontId="37" fillId="3" borderId="23" xfId="0" applyFont="1" applyFill="1" applyBorder="1"/>
    <xf numFmtId="0" fontId="37" fillId="3" borderId="24" xfId="0" applyFont="1" applyFill="1" applyBorder="1"/>
    <xf numFmtId="0" fontId="37" fillId="3" borderId="37" xfId="0" applyFont="1" applyFill="1" applyBorder="1"/>
    <xf numFmtId="0" fontId="30" fillId="3" borderId="16" xfId="0" applyFont="1" applyFill="1" applyBorder="1"/>
    <xf numFmtId="4" fontId="30" fillId="3" borderId="16" xfId="0" applyNumberFormat="1" applyFont="1" applyFill="1" applyBorder="1" applyAlignment="1">
      <alignment horizontal="center"/>
    </xf>
    <xf numFmtId="4" fontId="32" fillId="3" borderId="23" xfId="0" applyNumberFormat="1" applyFont="1" applyFill="1" applyBorder="1" applyAlignment="1">
      <alignment horizontal="center"/>
    </xf>
    <xf numFmtId="4" fontId="32" fillId="3" borderId="24" xfId="0" applyNumberFormat="1" applyFont="1" applyFill="1" applyBorder="1" applyAlignment="1">
      <alignment horizontal="center"/>
    </xf>
    <xf numFmtId="4" fontId="32" fillId="3" borderId="37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/>
    </xf>
    <xf numFmtId="165" fontId="30" fillId="3" borderId="16" xfId="0" applyNumberFormat="1" applyFont="1" applyFill="1" applyBorder="1" applyAlignment="1">
      <alignment horizontal="center"/>
    </xf>
    <xf numFmtId="165" fontId="32" fillId="3" borderId="23" xfId="0" applyNumberFormat="1" applyFont="1" applyFill="1" applyBorder="1" applyAlignment="1">
      <alignment horizontal="center"/>
    </xf>
    <xf numFmtId="165" fontId="32" fillId="3" borderId="24" xfId="0" applyNumberFormat="1" applyFont="1" applyFill="1" applyBorder="1" applyAlignment="1">
      <alignment horizontal="center"/>
    </xf>
    <xf numFmtId="165" fontId="32" fillId="3" borderId="37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23" xfId="0" applyFont="1" applyFill="1" applyBorder="1"/>
    <xf numFmtId="0" fontId="30" fillId="3" borderId="24" xfId="0" applyFont="1" applyFill="1" applyBorder="1"/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2" fontId="38" fillId="3" borderId="37" xfId="0" applyNumberFormat="1" applyFont="1" applyFill="1" applyBorder="1" applyAlignment="1">
      <alignment horizontal="center"/>
    </xf>
    <xf numFmtId="2" fontId="18" fillId="3" borderId="23" xfId="0" applyNumberFormat="1" applyFont="1" applyFill="1" applyBorder="1" applyAlignment="1">
      <alignment horizontal="center"/>
    </xf>
    <xf numFmtId="2" fontId="18" fillId="3" borderId="37" xfId="0" applyNumberFormat="1" applyFont="1" applyFill="1" applyBorder="1" applyAlignment="1">
      <alignment horizontal="center"/>
    </xf>
    <xf numFmtId="164" fontId="30" fillId="3" borderId="16" xfId="0" applyNumberFormat="1" applyFont="1" applyFill="1" applyBorder="1" applyAlignment="1">
      <alignment horizontal="center"/>
    </xf>
    <xf numFmtId="0" fontId="32" fillId="3" borderId="23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32" fillId="3" borderId="37" xfId="0" applyFont="1" applyFill="1" applyBorder="1" applyAlignment="1">
      <alignment horizontal="center"/>
    </xf>
    <xf numFmtId="164" fontId="30" fillId="3" borderId="23" xfId="0" applyNumberFormat="1" applyFont="1" applyFill="1" applyBorder="1" applyAlignment="1">
      <alignment horizontal="center"/>
    </xf>
    <xf numFmtId="164" fontId="30" fillId="3" borderId="24" xfId="0" applyNumberFormat="1" applyFont="1" applyFill="1" applyBorder="1" applyAlignment="1">
      <alignment horizontal="center"/>
    </xf>
    <xf numFmtId="164" fontId="30" fillId="3" borderId="37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8" fillId="3" borderId="16" xfId="0" applyFont="1" applyFill="1" applyBorder="1" applyAlignment="1">
      <alignment vertical="center"/>
    </xf>
    <xf numFmtId="2" fontId="18" fillId="3" borderId="16" xfId="0" applyNumberFormat="1" applyFont="1" applyFill="1" applyBorder="1" applyAlignment="1">
      <alignment horizontal="center" vertical="center"/>
    </xf>
    <xf numFmtId="2" fontId="18" fillId="3" borderId="16" xfId="0" applyNumberFormat="1" applyFont="1" applyFill="1" applyBorder="1" applyAlignment="1">
      <alignment horizontal="center"/>
    </xf>
    <xf numFmtId="0" fontId="30" fillId="3" borderId="38" xfId="0" applyFont="1" applyFill="1" applyBorder="1" applyAlignment="1">
      <alignment horizontal="center"/>
    </xf>
    <xf numFmtId="0" fontId="18" fillId="3" borderId="39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2" fontId="18" fillId="3" borderId="39" xfId="0" applyNumberFormat="1" applyFont="1" applyFill="1" applyBorder="1" applyAlignment="1">
      <alignment horizontal="center" vertical="center"/>
    </xf>
    <xf numFmtId="2" fontId="18" fillId="3" borderId="40" xfId="0" applyNumberFormat="1" applyFont="1" applyFill="1" applyBorder="1" applyAlignment="1">
      <alignment horizontal="center" vertical="center"/>
    </xf>
    <xf numFmtId="2" fontId="18" fillId="3" borderId="41" xfId="0" applyNumberFormat="1" applyFont="1" applyFill="1" applyBorder="1" applyAlignment="1">
      <alignment horizontal="center" vertical="center"/>
    </xf>
    <xf numFmtId="2" fontId="18" fillId="3" borderId="38" xfId="0" applyNumberFormat="1" applyFont="1" applyFill="1" applyBorder="1" applyAlignment="1">
      <alignment horizontal="center"/>
    </xf>
    <xf numFmtId="2" fontId="18" fillId="3" borderId="39" xfId="0" applyNumberFormat="1" applyFont="1" applyFill="1" applyBorder="1" applyAlignment="1">
      <alignment horizontal="center"/>
    </xf>
    <xf numFmtId="2" fontId="18" fillId="3" borderId="41" xfId="0" applyNumberFormat="1" applyFont="1" applyFill="1" applyBorder="1" applyAlignment="1">
      <alignment horizontal="center"/>
    </xf>
    <xf numFmtId="2" fontId="30" fillId="3" borderId="38" xfId="0" applyNumberFormat="1" applyFont="1" applyFill="1" applyBorder="1" applyAlignment="1">
      <alignment horizontal="center"/>
    </xf>
    <xf numFmtId="0" fontId="39" fillId="4" borderId="1" xfId="0" applyFont="1" applyFill="1" applyBorder="1" applyAlignment="1">
      <alignment horizontal="center"/>
    </xf>
    <xf numFmtId="4" fontId="40" fillId="4" borderId="1" xfId="0" applyNumberFormat="1" applyFont="1" applyFill="1" applyBorder="1" applyAlignment="1">
      <alignment horizontal="center"/>
    </xf>
    <xf numFmtId="0" fontId="40" fillId="4" borderId="1" xfId="0" applyFont="1" applyFill="1" applyBorder="1" applyAlignment="1">
      <alignment horizontal="center"/>
    </xf>
    <xf numFmtId="2" fontId="41" fillId="4" borderId="1" xfId="0" applyNumberFormat="1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2" fontId="30" fillId="4" borderId="1" xfId="0" applyNumberFormat="1" applyFont="1" applyFill="1" applyBorder="1" applyAlignment="1">
      <alignment horizontal="center"/>
    </xf>
    <xf numFmtId="0" fontId="39" fillId="3" borderId="0" xfId="0" applyFont="1" applyFill="1" applyAlignment="1">
      <alignment horizontal="center"/>
    </xf>
    <xf numFmtId="4" fontId="40" fillId="3" borderId="0" xfId="0" applyNumberFormat="1" applyFont="1" applyFill="1" applyAlignment="1">
      <alignment horizontal="center"/>
    </xf>
    <xf numFmtId="0" fontId="40" fillId="3" borderId="0" xfId="0" applyFont="1" applyFill="1" applyAlignment="1">
      <alignment horizontal="center"/>
    </xf>
    <xf numFmtId="2" fontId="41" fillId="3" borderId="0" xfId="0" applyNumberFormat="1" applyFont="1" applyFill="1" applyAlignment="1">
      <alignment horizontal="center"/>
    </xf>
    <xf numFmtId="2" fontId="18" fillId="3" borderId="42" xfId="0" applyNumberFormat="1" applyFont="1" applyFill="1" applyBorder="1" applyAlignment="1">
      <alignment horizontal="center"/>
    </xf>
    <xf numFmtId="2" fontId="30" fillId="3" borderId="0" xfId="0" applyNumberFormat="1" applyFont="1" applyFill="1" applyAlignment="1">
      <alignment horizontal="center"/>
    </xf>
    <xf numFmtId="0" fontId="14" fillId="8" borderId="2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wrapText="1"/>
    </xf>
    <xf numFmtId="0" fontId="14" fillId="8" borderId="4" xfId="0" applyFont="1" applyFill="1" applyBorder="1" applyAlignment="1">
      <alignment horizontal="center" wrapText="1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" fontId="5" fillId="8" borderId="4" xfId="0" applyNumberFormat="1" applyFont="1" applyFill="1" applyBorder="1" applyAlignment="1">
      <alignment horizontal="center" vertical="center"/>
    </xf>
    <xf numFmtId="0" fontId="43" fillId="3" borderId="43" xfId="0" applyFont="1" applyFill="1" applyBorder="1" applyAlignment="1">
      <alignment horizontal="center" vertical="center"/>
    </xf>
    <xf numFmtId="0" fontId="43" fillId="3" borderId="44" xfId="0" applyFont="1" applyFill="1" applyBorder="1" applyAlignment="1">
      <alignment horizontal="center" vertical="center"/>
    </xf>
    <xf numFmtId="0" fontId="43" fillId="3" borderId="45" xfId="0" applyFont="1" applyFill="1" applyBorder="1" applyAlignment="1">
      <alignment horizontal="center" vertical="center"/>
    </xf>
    <xf numFmtId="2" fontId="44" fillId="3" borderId="0" xfId="0" applyNumberFormat="1" applyFont="1" applyFill="1" applyAlignment="1">
      <alignment horizontal="center"/>
    </xf>
    <xf numFmtId="0" fontId="35" fillId="4" borderId="43" xfId="0" applyFont="1" applyFill="1" applyBorder="1" applyAlignment="1">
      <alignment horizontal="left"/>
    </xf>
    <xf numFmtId="0" fontId="35" fillId="4" borderId="44" xfId="0" applyFont="1" applyFill="1" applyBorder="1" applyAlignment="1">
      <alignment horizontal="left"/>
    </xf>
    <xf numFmtId="0" fontId="35" fillId="4" borderId="45" xfId="0" applyFont="1" applyFill="1" applyBorder="1" applyAlignment="1">
      <alignment horizontal="left"/>
    </xf>
    <xf numFmtId="2" fontId="35" fillId="4" borderId="44" xfId="0" applyNumberFormat="1" applyFont="1" applyFill="1" applyBorder="1" applyAlignment="1">
      <alignment horizontal="center" wrapText="1"/>
    </xf>
    <xf numFmtId="4" fontId="45" fillId="4" borderId="43" xfId="0" applyNumberFormat="1" applyFont="1" applyFill="1" applyBorder="1" applyAlignment="1">
      <alignment horizontal="center"/>
    </xf>
    <xf numFmtId="4" fontId="45" fillId="4" borderId="45" xfId="0" applyNumberFormat="1" applyFont="1" applyFill="1" applyBorder="1" applyAlignment="1">
      <alignment horizontal="center"/>
    </xf>
    <xf numFmtId="0" fontId="46" fillId="4" borderId="43" xfId="0" applyFont="1" applyFill="1" applyBorder="1" applyAlignment="1">
      <alignment horizontal="left"/>
    </xf>
    <xf numFmtId="0" fontId="46" fillId="4" borderId="44" xfId="0" applyFont="1" applyFill="1" applyBorder="1" applyAlignment="1">
      <alignment horizontal="left"/>
    </xf>
    <xf numFmtId="0" fontId="46" fillId="4" borderId="45" xfId="0" applyFont="1" applyFill="1" applyBorder="1" applyAlignment="1">
      <alignment horizontal="left"/>
    </xf>
    <xf numFmtId="2" fontId="46" fillId="4" borderId="44" xfId="0" applyNumberFormat="1" applyFont="1" applyFill="1" applyBorder="1" applyAlignment="1">
      <alignment horizontal="center" wrapText="1"/>
    </xf>
    <xf numFmtId="2" fontId="47" fillId="3" borderId="0" xfId="0" applyNumberFormat="1" applyFont="1" applyFill="1" applyAlignment="1">
      <alignment horizontal="center"/>
    </xf>
    <xf numFmtId="0" fontId="46" fillId="4" borderId="46" xfId="0" applyFont="1" applyFill="1" applyBorder="1" applyAlignment="1">
      <alignment horizontal="left"/>
    </xf>
    <xf numFmtId="0" fontId="46" fillId="4" borderId="47" xfId="0" applyFont="1" applyFill="1" applyBorder="1" applyAlignment="1">
      <alignment horizontal="left"/>
    </xf>
    <xf numFmtId="0" fontId="46" fillId="4" borderId="48" xfId="0" applyFont="1" applyFill="1" applyBorder="1" applyAlignment="1">
      <alignment horizontal="left"/>
    </xf>
    <xf numFmtId="2" fontId="46" fillId="4" borderId="49" xfId="0" applyNumberFormat="1" applyFont="1" applyFill="1" applyBorder="1" applyAlignment="1">
      <alignment horizontal="center" wrapText="1"/>
    </xf>
    <xf numFmtId="4" fontId="48" fillId="4" borderId="50" xfId="0" applyNumberFormat="1" applyFont="1" applyFill="1" applyBorder="1" applyAlignment="1">
      <alignment horizontal="center"/>
    </xf>
    <xf numFmtId="0" fontId="48" fillId="4" borderId="51" xfId="0" applyFont="1" applyFill="1" applyBorder="1" applyAlignment="1">
      <alignment horizontal="center"/>
    </xf>
    <xf numFmtId="0" fontId="49" fillId="3" borderId="16" xfId="0" applyFont="1" applyFill="1" applyBorder="1" applyAlignment="1">
      <alignment horizontal="center"/>
    </xf>
    <xf numFmtId="0" fontId="22" fillId="3" borderId="23" xfId="0" applyFont="1" applyFill="1" applyBorder="1" applyAlignment="1">
      <alignment horizontal="left" wrapText="1"/>
    </xf>
    <xf numFmtId="0" fontId="22" fillId="3" borderId="24" xfId="0" applyFont="1" applyFill="1" applyBorder="1" applyAlignment="1">
      <alignment horizontal="left" wrapText="1"/>
    </xf>
    <xf numFmtId="0" fontId="22" fillId="3" borderId="37" xfId="0" applyFont="1" applyFill="1" applyBorder="1" applyAlignment="1">
      <alignment horizontal="left" wrapText="1"/>
    </xf>
    <xf numFmtId="2" fontId="22" fillId="3" borderId="16" xfId="0" applyNumberFormat="1" applyFont="1" applyFill="1" applyBorder="1" applyAlignment="1">
      <alignment horizontal="center" wrapText="1"/>
    </xf>
    <xf numFmtId="2" fontId="33" fillId="3" borderId="23" xfId="0" applyNumberFormat="1" applyFont="1" applyFill="1" applyBorder="1" applyAlignment="1">
      <alignment horizontal="center" vertical="center"/>
    </xf>
    <xf numFmtId="2" fontId="33" fillId="3" borderId="37" xfId="0" applyNumberFormat="1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left"/>
    </xf>
    <xf numFmtId="0" fontId="22" fillId="3" borderId="24" xfId="0" applyFont="1" applyFill="1" applyBorder="1" applyAlignment="1">
      <alignment horizontal="left"/>
    </xf>
    <xf numFmtId="0" fontId="22" fillId="3" borderId="37" xfId="0" applyFont="1" applyFill="1" applyBorder="1" applyAlignment="1">
      <alignment horizontal="left"/>
    </xf>
    <xf numFmtId="0" fontId="50" fillId="4" borderId="52" xfId="0" applyFont="1" applyFill="1" applyBorder="1" applyAlignment="1">
      <alignment horizontal="left"/>
    </xf>
    <xf numFmtId="0" fontId="50" fillId="4" borderId="53" xfId="0" applyFont="1" applyFill="1" applyBorder="1" applyAlignment="1">
      <alignment horizontal="left"/>
    </xf>
    <xf numFmtId="0" fontId="50" fillId="4" borderId="54" xfId="0" applyFont="1" applyFill="1" applyBorder="1" applyAlignment="1">
      <alignment horizontal="left"/>
    </xf>
    <xf numFmtId="2" fontId="50" fillId="4" borderId="55" xfId="0" applyNumberFormat="1" applyFont="1" applyFill="1" applyBorder="1" applyAlignment="1">
      <alignment horizontal="center" wrapText="1"/>
    </xf>
    <xf numFmtId="4" fontId="45" fillId="4" borderId="56" xfId="0" applyNumberFormat="1" applyFont="1" applyFill="1" applyBorder="1" applyAlignment="1">
      <alignment horizontal="center"/>
    </xf>
    <xf numFmtId="4" fontId="45" fillId="4" borderId="57" xfId="0" applyNumberFormat="1" applyFont="1" applyFill="1" applyBorder="1" applyAlignment="1">
      <alignment horizontal="center"/>
    </xf>
    <xf numFmtId="0" fontId="46" fillId="4" borderId="50" xfId="0" applyFont="1" applyFill="1" applyBorder="1" applyAlignment="1">
      <alignment horizontal="left"/>
    </xf>
    <xf numFmtId="0" fontId="46" fillId="4" borderId="49" xfId="0" applyFont="1" applyFill="1" applyBorder="1" applyAlignment="1">
      <alignment horizontal="left"/>
    </xf>
    <xf numFmtId="0" fontId="46" fillId="4" borderId="51" xfId="0" applyFont="1" applyFill="1" applyBorder="1" applyAlignment="1">
      <alignment horizontal="left"/>
    </xf>
    <xf numFmtId="2" fontId="46" fillId="4" borderId="0" xfId="0" applyNumberFormat="1" applyFont="1" applyFill="1" applyAlignment="1">
      <alignment horizontal="center" wrapText="1"/>
    </xf>
    <xf numFmtId="4" fontId="45" fillId="4" borderId="58" xfId="0" applyNumberFormat="1" applyFont="1" applyFill="1" applyBorder="1" applyAlignment="1">
      <alignment horizontal="center"/>
    </xf>
    <xf numFmtId="4" fontId="45" fillId="4" borderId="59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2" fontId="32" fillId="3" borderId="0" xfId="0" applyNumberFormat="1" applyFont="1" applyFill="1" applyAlignment="1">
      <alignment horizontal="center"/>
    </xf>
    <xf numFmtId="2" fontId="32" fillId="3" borderId="0" xfId="0" applyNumberFormat="1" applyFont="1" applyFill="1" applyAlignment="1">
      <alignment horizontal="center"/>
    </xf>
    <xf numFmtId="4" fontId="32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3" fontId="30" fillId="3" borderId="0" xfId="0" applyNumberFormat="1" applyFont="1" applyFill="1" applyAlignment="1">
      <alignment horizontal="center"/>
    </xf>
    <xf numFmtId="3" fontId="30" fillId="3" borderId="0" xfId="0" applyNumberFormat="1" applyFont="1" applyFill="1" applyAlignment="1">
      <alignment horizontal="center"/>
    </xf>
    <xf numFmtId="4" fontId="30" fillId="3" borderId="0" xfId="0" applyNumberFormat="1" applyFont="1" applyFill="1" applyAlignment="1">
      <alignment horizontal="center"/>
    </xf>
    <xf numFmtId="164" fontId="30" fillId="3" borderId="0" xfId="0" applyNumberFormat="1" applyFont="1" applyFill="1" applyAlignment="1">
      <alignment horizontal="center"/>
    </xf>
    <xf numFmtId="164" fontId="30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left"/>
    </xf>
    <xf numFmtId="2" fontId="22" fillId="3" borderId="0" xfId="0" applyNumberFormat="1" applyFont="1" applyFill="1" applyAlignment="1">
      <alignment horizontal="center"/>
    </xf>
    <xf numFmtId="164" fontId="22" fillId="3" borderId="0" xfId="0" applyNumberFormat="1" applyFont="1" applyFill="1" applyAlignment="1">
      <alignment horizontal="center"/>
    </xf>
    <xf numFmtId="0" fontId="3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18" fillId="3" borderId="0" xfId="0" applyNumberFormat="1" applyFont="1" applyFill="1" applyAlignment="1">
      <alignment horizontal="center"/>
    </xf>
    <xf numFmtId="0" fontId="51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4" fontId="52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35" fillId="3" borderId="0" xfId="0" applyFont="1" applyFill="1" applyAlignment="1">
      <alignment horizontal="left"/>
    </xf>
    <xf numFmtId="4" fontId="45" fillId="3" borderId="0" xfId="0" applyNumberFormat="1" applyFont="1" applyFill="1" applyAlignment="1">
      <alignment horizontal="center"/>
    </xf>
    <xf numFmtId="0" fontId="46" fillId="3" borderId="0" xfId="0" applyFont="1" applyFill="1" applyAlignment="1">
      <alignment horizontal="left"/>
    </xf>
    <xf numFmtId="0" fontId="46" fillId="3" borderId="0" xfId="0" applyFont="1" applyFill="1" applyAlignment="1">
      <alignment horizontal="center"/>
    </xf>
    <xf numFmtId="0" fontId="49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4" fontId="2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38" fillId="3" borderId="0" xfId="0" applyFont="1" applyFill="1" applyAlignment="1">
      <alignment horizontal="center"/>
    </xf>
    <xf numFmtId="0" fontId="43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8F56F102-594D-4048-9133-86F2CCD4E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C2C5-FA73-448B-852B-F89F8147E739}">
  <sheetPr>
    <tabColor theme="6"/>
  </sheetPr>
  <dimension ref="B2:AY141"/>
  <sheetViews>
    <sheetView tabSelected="1" topLeftCell="A90" workbookViewId="0">
      <selection activeCell="B104" sqref="B104:V104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60" customWidth="1"/>
    <col min="18" max="18" width="2.5703125" style="460" customWidth="1"/>
    <col min="19" max="19" width="9.140625" style="460"/>
    <col min="20" max="20" width="7.5703125" style="460" customWidth="1"/>
    <col min="21" max="22" width="9.140625" style="460"/>
    <col min="23" max="23" width="8.7109375" style="460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9"/>
      <c r="V6" s="9"/>
      <c r="W6" s="4"/>
    </row>
    <row r="7" spans="2:23" x14ac:dyDescent="0.25">
      <c r="B7" s="10"/>
      <c r="C7" s="11" t="s">
        <v>2</v>
      </c>
      <c r="D7" s="11"/>
      <c r="E7" s="11"/>
      <c r="F7" s="12">
        <v>43831</v>
      </c>
      <c r="G7" s="13"/>
      <c r="H7" s="12">
        <v>44196</v>
      </c>
      <c r="I7" s="13"/>
      <c r="J7" s="13"/>
      <c r="K7" s="13"/>
      <c r="L7" s="14" t="s">
        <v>3</v>
      </c>
      <c r="M7" s="15" t="s">
        <v>4</v>
      </c>
      <c r="N7" s="16"/>
      <c r="O7" s="16"/>
      <c r="P7" s="16"/>
      <c r="Q7" s="16"/>
      <c r="R7" s="16"/>
      <c r="S7" s="17"/>
      <c r="T7" s="18"/>
      <c r="U7" s="18">
        <v>83</v>
      </c>
      <c r="V7" s="19"/>
      <c r="W7" s="20"/>
    </row>
    <row r="8" spans="2:23" x14ac:dyDescent="0.25">
      <c r="B8" s="21"/>
      <c r="C8" s="22"/>
      <c r="D8" s="22"/>
      <c r="E8" s="23"/>
      <c r="F8" s="23"/>
      <c r="G8" s="23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9"/>
      <c r="U8" s="20"/>
      <c r="V8" s="20"/>
      <c r="W8" s="20"/>
    </row>
    <row r="9" spans="2:23" x14ac:dyDescent="0.25">
      <c r="B9" s="26" t="s">
        <v>5</v>
      </c>
      <c r="C9" s="26"/>
      <c r="D9" s="26"/>
      <c r="E9" s="26"/>
      <c r="F9" s="26"/>
      <c r="G9" s="27">
        <f>G10+G11</f>
        <v>3249.7000000000003</v>
      </c>
      <c r="H9" s="28"/>
      <c r="I9" s="29" t="s">
        <v>6</v>
      </c>
      <c r="J9" s="29"/>
      <c r="K9" s="29"/>
      <c r="L9" s="30">
        <v>5</v>
      </c>
      <c r="M9" s="28"/>
      <c r="N9" s="31" t="s">
        <v>7</v>
      </c>
      <c r="O9" s="31"/>
      <c r="P9" s="31"/>
      <c r="Q9" s="32">
        <v>1996</v>
      </c>
      <c r="R9" s="19"/>
      <c r="S9" s="31" t="s">
        <v>8</v>
      </c>
      <c r="T9" s="31"/>
      <c r="U9" s="31"/>
      <c r="V9" s="31"/>
      <c r="W9" s="31"/>
    </row>
    <row r="10" spans="2:23" x14ac:dyDescent="0.25">
      <c r="B10" s="26" t="s">
        <v>9</v>
      </c>
      <c r="C10" s="26"/>
      <c r="D10" s="26"/>
      <c r="E10" s="26"/>
      <c r="F10" s="26"/>
      <c r="G10" s="27">
        <v>2950.8</v>
      </c>
      <c r="H10" s="28"/>
      <c r="I10" s="31" t="s">
        <v>10</v>
      </c>
      <c r="J10" s="31"/>
      <c r="K10" s="31"/>
      <c r="L10" s="30">
        <v>3</v>
      </c>
      <c r="M10" s="21"/>
      <c r="N10" s="33" t="s">
        <v>11</v>
      </c>
      <c r="O10" s="33"/>
      <c r="P10" s="34" t="s">
        <v>12</v>
      </c>
      <c r="Q10" s="34"/>
      <c r="R10" s="19"/>
      <c r="S10" s="35" t="s">
        <v>13</v>
      </c>
      <c r="T10" s="35"/>
      <c r="U10" s="35"/>
      <c r="V10" s="35"/>
      <c r="W10" s="35"/>
    </row>
    <row r="11" spans="2:23" x14ac:dyDescent="0.25">
      <c r="B11" s="26" t="s">
        <v>14</v>
      </c>
      <c r="C11" s="26"/>
      <c r="D11" s="26"/>
      <c r="E11" s="26"/>
      <c r="F11" s="26"/>
      <c r="G11" s="36">
        <v>298.89999999999998</v>
      </c>
      <c r="H11" s="28"/>
      <c r="I11" s="31" t="s">
        <v>15</v>
      </c>
      <c r="J11" s="31"/>
      <c r="K11" s="31"/>
      <c r="L11" s="37">
        <v>0</v>
      </c>
      <c r="M11" s="21"/>
      <c r="N11" s="31" t="s">
        <v>16</v>
      </c>
      <c r="O11" s="31"/>
      <c r="P11" s="31"/>
      <c r="Q11" s="38">
        <v>810</v>
      </c>
      <c r="R11" s="19"/>
      <c r="S11" s="35"/>
      <c r="T11" s="35"/>
      <c r="U11" s="35"/>
      <c r="V11" s="35"/>
      <c r="W11" s="35"/>
    </row>
    <row r="12" spans="2:23" x14ac:dyDescent="0.25">
      <c r="B12" s="26" t="s">
        <v>17</v>
      </c>
      <c r="C12" s="26"/>
      <c r="D12" s="26"/>
      <c r="E12" s="26"/>
      <c r="F12" s="26"/>
      <c r="G12" s="36">
        <v>752</v>
      </c>
      <c r="H12" s="28"/>
      <c r="I12" s="31" t="s">
        <v>18</v>
      </c>
      <c r="J12" s="31"/>
      <c r="K12" s="31"/>
      <c r="L12" s="37">
        <v>51</v>
      </c>
      <c r="M12" s="28"/>
      <c r="N12" s="29" t="s">
        <v>19</v>
      </c>
      <c r="O12" s="29"/>
      <c r="P12" s="29"/>
      <c r="Q12" s="39" t="s">
        <v>20</v>
      </c>
      <c r="R12" s="25"/>
      <c r="S12" s="35"/>
      <c r="T12" s="35"/>
      <c r="U12" s="35"/>
      <c r="V12" s="35"/>
      <c r="W12" s="35"/>
    </row>
    <row r="13" spans="2:23" ht="16.5" customHeight="1" x14ac:dyDescent="0.25">
      <c r="B13" s="26" t="s">
        <v>21</v>
      </c>
      <c r="C13" s="26"/>
      <c r="D13" s="26"/>
      <c r="E13" s="26"/>
      <c r="F13" s="26"/>
      <c r="G13" s="36">
        <v>700</v>
      </c>
      <c r="H13" s="28"/>
      <c r="I13" s="31" t="s">
        <v>22</v>
      </c>
      <c r="J13" s="31"/>
      <c r="K13" s="31"/>
      <c r="L13" s="40">
        <v>94</v>
      </c>
      <c r="M13" s="28"/>
      <c r="N13" s="29"/>
      <c r="O13" s="29"/>
      <c r="P13" s="29"/>
      <c r="Q13" s="41"/>
      <c r="R13" s="25"/>
      <c r="S13" s="31" t="s">
        <v>23</v>
      </c>
      <c r="T13" s="31"/>
      <c r="U13" s="31"/>
      <c r="V13" s="42" t="s">
        <v>24</v>
      </c>
      <c r="W13" s="42"/>
    </row>
    <row r="14" spans="2:23" x14ac:dyDescent="0.25">
      <c r="B14" s="43"/>
      <c r="C14" s="1"/>
      <c r="D14" s="1"/>
      <c r="E14" s="1"/>
      <c r="F14" s="1"/>
      <c r="G14" s="1"/>
      <c r="H14" s="1"/>
      <c r="I14" s="1"/>
      <c r="J14" s="1"/>
      <c r="K14" s="1"/>
      <c r="L14" s="44"/>
      <c r="M14" s="1"/>
      <c r="N14" s="1"/>
      <c r="O14" s="1"/>
      <c r="P14" s="45"/>
      <c r="Q14" s="46"/>
      <c r="R14" s="46"/>
      <c r="S14" s="46"/>
      <c r="T14" s="9"/>
      <c r="U14" s="47"/>
      <c r="V14" s="47"/>
      <c r="W14" s="4"/>
    </row>
    <row r="15" spans="2:23" x14ac:dyDescent="0.25">
      <c r="B15" s="48" t="s">
        <v>25</v>
      </c>
      <c r="C15" s="48"/>
      <c r="D15" s="48"/>
      <c r="E15" s="48"/>
      <c r="F15" s="48"/>
      <c r="G15" s="48"/>
      <c r="H15" s="49">
        <v>12.95</v>
      </c>
      <c r="I15" s="50"/>
      <c r="J15" s="1"/>
      <c r="K15" s="51">
        <f>((12.95*11)+(17.05*1))/12</f>
        <v>13.291666666666666</v>
      </c>
      <c r="L15" s="52"/>
      <c r="M15" s="52"/>
      <c r="N15" s="52"/>
      <c r="O15" s="52"/>
      <c r="P15" s="52"/>
      <c r="Q15" s="52"/>
      <c r="R15" s="52"/>
      <c r="S15" s="53"/>
      <c r="T15" s="9"/>
      <c r="U15" s="46"/>
      <c r="V15" s="46"/>
      <c r="W15" s="4"/>
    </row>
    <row r="16" spans="2:23" x14ac:dyDescent="0.25">
      <c r="B16" s="8"/>
      <c r="C16" s="2"/>
      <c r="D16" s="2"/>
      <c r="E16" s="2"/>
      <c r="F16" s="2"/>
      <c r="G16" s="2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9"/>
      <c r="U16" s="46"/>
      <c r="V16" s="46"/>
      <c r="W16" s="4"/>
    </row>
    <row r="17" spans="2:23" x14ac:dyDescent="0.25">
      <c r="B17" s="56" t="s">
        <v>26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>
        <v>-121696.72</v>
      </c>
      <c r="Q17" s="58"/>
      <c r="R17" s="58"/>
      <c r="S17" s="59"/>
      <c r="T17" s="60"/>
      <c r="U17" s="46"/>
      <c r="V17" s="46"/>
      <c r="W17" s="4"/>
    </row>
    <row r="18" spans="2:23" x14ac:dyDescent="0.25">
      <c r="B18" s="61" t="s">
        <v>27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63"/>
      <c r="R18" s="63"/>
      <c r="S18" s="64"/>
      <c r="T18" s="60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30" customHeight="1" x14ac:dyDescent="0.25">
      <c r="B20" s="65" t="s">
        <v>28</v>
      </c>
      <c r="C20" s="65"/>
      <c r="D20" s="65"/>
      <c r="E20" s="65"/>
      <c r="F20" s="65"/>
      <c r="G20" s="65"/>
      <c r="H20" s="65"/>
      <c r="I20" s="65"/>
      <c r="J20" s="66" t="s">
        <v>29</v>
      </c>
      <c r="K20" s="66"/>
      <c r="L20" s="66" t="s">
        <v>30</v>
      </c>
      <c r="M20" s="66"/>
      <c r="N20" s="66"/>
      <c r="O20" s="67" t="s">
        <v>31</v>
      </c>
      <c r="P20" s="68"/>
      <c r="Q20" s="69" t="s">
        <v>32</v>
      </c>
      <c r="R20" s="70"/>
      <c r="S20" s="71"/>
      <c r="T20" s="72"/>
      <c r="U20" s="4"/>
      <c r="V20" s="4"/>
      <c r="W20" s="4"/>
    </row>
    <row r="21" spans="2:23" x14ac:dyDescent="0.25">
      <c r="B21" s="73" t="s">
        <v>33</v>
      </c>
      <c r="C21" s="73"/>
      <c r="D21" s="73"/>
      <c r="E21" s="73"/>
      <c r="F21" s="73"/>
      <c r="G21" s="73"/>
      <c r="H21" s="73"/>
      <c r="I21" s="73"/>
      <c r="J21" s="74">
        <v>0</v>
      </c>
      <c r="K21" s="74"/>
      <c r="L21" s="75">
        <f>L22+L23</f>
        <v>595353.97</v>
      </c>
      <c r="M21" s="75"/>
      <c r="N21" s="75"/>
      <c r="O21" s="76">
        <f>O22+O23</f>
        <v>572954.5</v>
      </c>
      <c r="P21" s="76"/>
      <c r="Q21" s="77">
        <f>Q22+Q23</f>
        <v>130677.36999999995</v>
      </c>
      <c r="R21" s="78"/>
      <c r="S21" s="79"/>
      <c r="T21" s="80"/>
      <c r="U21" s="81"/>
      <c r="V21" s="81"/>
      <c r="W21" s="81"/>
    </row>
    <row r="22" spans="2:23" x14ac:dyDescent="0.25">
      <c r="B22" s="82" t="s">
        <v>33</v>
      </c>
      <c r="C22" s="82"/>
      <c r="D22" s="82"/>
      <c r="E22" s="82"/>
      <c r="F22" s="82"/>
      <c r="G22" s="82"/>
      <c r="H22" s="82"/>
      <c r="I22" s="82"/>
      <c r="J22" s="83">
        <v>67409.33</v>
      </c>
      <c r="K22" s="83"/>
      <c r="L22" s="84">
        <v>530509.73</v>
      </c>
      <c r="M22" s="84"/>
      <c r="N22" s="84"/>
      <c r="O22" s="85">
        <v>512935.23</v>
      </c>
      <c r="P22" s="85"/>
      <c r="Q22" s="86">
        <f>J22+L22-O22</f>
        <v>84983.829999999958</v>
      </c>
      <c r="R22" s="87"/>
      <c r="S22" s="88"/>
      <c r="T22" s="89"/>
      <c r="U22" s="20"/>
      <c r="V22" s="20"/>
      <c r="W22" s="20"/>
    </row>
    <row r="23" spans="2:23" s="94" customFormat="1" x14ac:dyDescent="0.25">
      <c r="B23" s="73" t="s">
        <v>34</v>
      </c>
      <c r="C23" s="73"/>
      <c r="D23" s="73"/>
      <c r="E23" s="73"/>
      <c r="F23" s="73"/>
      <c r="G23" s="73"/>
      <c r="H23" s="73"/>
      <c r="I23" s="73"/>
      <c r="J23" s="90">
        <v>40868.57</v>
      </c>
      <c r="K23" s="90"/>
      <c r="L23" s="91">
        <f>31101.62+33742.62</f>
        <v>64844.240000000005</v>
      </c>
      <c r="M23" s="91"/>
      <c r="N23" s="91"/>
      <c r="O23" s="92">
        <f>18611.29+41407.98</f>
        <v>60019.270000000004</v>
      </c>
      <c r="P23" s="92"/>
      <c r="Q23" s="77">
        <f>J23+L23-O23</f>
        <v>45693.539999999994</v>
      </c>
      <c r="R23" s="78"/>
      <c r="S23" s="79"/>
      <c r="T23" s="93"/>
      <c r="U23" s="81"/>
      <c r="V23" s="81"/>
      <c r="W23" s="81"/>
    </row>
    <row r="24" spans="2:23" s="94" customFormat="1" x14ac:dyDescent="0.25">
      <c r="B24" s="95" t="s">
        <v>35</v>
      </c>
      <c r="C24" s="96"/>
      <c r="D24" s="96"/>
      <c r="E24" s="96"/>
      <c r="F24" s="96"/>
      <c r="G24" s="96"/>
      <c r="H24" s="96"/>
      <c r="I24" s="97"/>
      <c r="J24" s="98"/>
      <c r="K24" s="99"/>
      <c r="L24" s="100">
        <f>28941.58+28112.8</f>
        <v>57054.380000000005</v>
      </c>
      <c r="M24" s="101"/>
      <c r="N24" s="102"/>
      <c r="O24" s="103">
        <v>57054.38</v>
      </c>
      <c r="P24" s="104"/>
      <c r="Q24" s="78"/>
      <c r="R24" s="78"/>
      <c r="S24" s="79"/>
      <c r="T24" s="93"/>
      <c r="U24" s="81"/>
      <c r="V24" s="81"/>
      <c r="W24" s="81"/>
    </row>
    <row r="25" spans="2:23" x14ac:dyDescent="0.25">
      <c r="B25" s="105" t="s">
        <v>36</v>
      </c>
      <c r="C25" s="105"/>
      <c r="D25" s="105"/>
      <c r="E25" s="105"/>
      <c r="F25" s="105"/>
      <c r="G25" s="105"/>
      <c r="H25" s="105"/>
      <c r="I25" s="105"/>
      <c r="J25" s="106"/>
      <c r="K25" s="106"/>
      <c r="L25" s="106"/>
      <c r="M25" s="106"/>
      <c r="N25" s="106"/>
      <c r="O25" s="107">
        <f>P17+O21</f>
        <v>451257.78</v>
      </c>
      <c r="P25" s="108"/>
      <c r="Q25" s="109"/>
      <c r="R25" s="109"/>
      <c r="S25" s="110"/>
      <c r="T25" s="111"/>
      <c r="U25" s="20"/>
      <c r="V25" s="20"/>
      <c r="W25" s="20"/>
    </row>
    <row r="26" spans="2:23" x14ac:dyDescent="0.25">
      <c r="B26" s="22"/>
      <c r="C26" s="112" t="s">
        <v>37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20"/>
      <c r="R26" s="20"/>
      <c r="S26" s="20"/>
      <c r="T26" s="20"/>
      <c r="U26" s="20"/>
      <c r="V26" s="20"/>
      <c r="W26" s="20"/>
    </row>
    <row r="27" spans="2:23" x14ac:dyDescent="0.25">
      <c r="B27" s="113" t="s">
        <v>38</v>
      </c>
      <c r="C27" s="114"/>
      <c r="D27" s="114"/>
      <c r="E27" s="114"/>
      <c r="F27" s="114"/>
      <c r="G27" s="114"/>
      <c r="H27" s="114"/>
      <c r="I27" s="115"/>
      <c r="J27" s="116">
        <v>0</v>
      </c>
      <c r="K27" s="116"/>
      <c r="L27" s="117">
        <v>25500</v>
      </c>
      <c r="M27" s="117"/>
      <c r="N27" s="117"/>
      <c r="O27" s="118">
        <v>24517.42</v>
      </c>
      <c r="P27" s="118"/>
      <c r="Q27" s="119">
        <f>J27+L27-O27</f>
        <v>982.58000000000175</v>
      </c>
      <c r="R27" s="120"/>
      <c r="S27" s="121"/>
      <c r="T27" s="122"/>
      <c r="U27" s="123"/>
      <c r="V27" s="123"/>
      <c r="W27" s="123"/>
    </row>
    <row r="28" spans="2:23" x14ac:dyDescent="0.25">
      <c r="B28" s="113" t="s">
        <v>39</v>
      </c>
      <c r="C28" s="114"/>
      <c r="D28" s="114"/>
      <c r="E28" s="114"/>
      <c r="F28" s="114"/>
      <c r="G28" s="114"/>
      <c r="H28" s="114"/>
      <c r="I28" s="115"/>
      <c r="J28" s="116">
        <v>0</v>
      </c>
      <c r="K28" s="116"/>
      <c r="L28" s="117">
        <v>0</v>
      </c>
      <c r="M28" s="117"/>
      <c r="N28" s="117"/>
      <c r="O28" s="118">
        <v>0</v>
      </c>
      <c r="P28" s="118"/>
      <c r="Q28" s="119">
        <f t="shared" ref="Q28:Q38" si="0">J28+L28-O28</f>
        <v>0</v>
      </c>
      <c r="R28" s="120"/>
      <c r="S28" s="121"/>
      <c r="T28" s="122"/>
      <c r="U28" s="123"/>
      <c r="V28" s="123"/>
      <c r="W28" s="123"/>
    </row>
    <row r="29" spans="2:23" x14ac:dyDescent="0.25">
      <c r="B29" s="113" t="s">
        <v>40</v>
      </c>
      <c r="C29" s="114"/>
      <c r="D29" s="114"/>
      <c r="E29" s="114"/>
      <c r="F29" s="114"/>
      <c r="G29" s="114"/>
      <c r="H29" s="114"/>
      <c r="I29" s="115"/>
      <c r="J29" s="124">
        <v>23103</v>
      </c>
      <c r="K29" s="124"/>
      <c r="L29" s="117">
        <v>0</v>
      </c>
      <c r="M29" s="117"/>
      <c r="N29" s="117"/>
      <c r="O29" s="118">
        <v>14270.28</v>
      </c>
      <c r="P29" s="118"/>
      <c r="Q29" s="119">
        <f t="shared" si="0"/>
        <v>8832.7199999999993</v>
      </c>
      <c r="R29" s="120"/>
      <c r="S29" s="121"/>
      <c r="T29" s="89"/>
      <c r="U29" s="123"/>
      <c r="V29" s="123"/>
      <c r="W29" s="123"/>
    </row>
    <row r="30" spans="2:23" x14ac:dyDescent="0.25">
      <c r="B30" s="113" t="s">
        <v>41</v>
      </c>
      <c r="C30" s="114"/>
      <c r="D30" s="114"/>
      <c r="E30" s="114"/>
      <c r="F30" s="114"/>
      <c r="G30" s="114"/>
      <c r="H30" s="114"/>
      <c r="I30" s="115"/>
      <c r="J30" s="124">
        <v>19671.13</v>
      </c>
      <c r="K30" s="124"/>
      <c r="L30" s="117">
        <f>106225.76+14773.51+5376.6+7314</f>
        <v>133689.87</v>
      </c>
      <c r="M30" s="117"/>
      <c r="N30" s="117"/>
      <c r="O30" s="118">
        <f>104336.67+14773.51+3504.9+8035.35</f>
        <v>130650.43</v>
      </c>
      <c r="P30" s="118"/>
      <c r="Q30" s="119">
        <f t="shared" si="0"/>
        <v>22710.570000000007</v>
      </c>
      <c r="R30" s="120"/>
      <c r="S30" s="121"/>
      <c r="T30" s="89"/>
      <c r="U30" s="123"/>
      <c r="V30" s="123"/>
      <c r="W30" s="123"/>
    </row>
    <row r="31" spans="2:23" x14ac:dyDescent="0.25">
      <c r="B31" s="113" t="s">
        <v>42</v>
      </c>
      <c r="C31" s="114"/>
      <c r="D31" s="114"/>
      <c r="E31" s="114"/>
      <c r="F31" s="114"/>
      <c r="G31" s="114"/>
      <c r="H31" s="114"/>
      <c r="I31" s="115"/>
      <c r="J31" s="86">
        <f>105161.58</f>
        <v>105161.58</v>
      </c>
      <c r="K31" s="88"/>
      <c r="L31" s="116">
        <f>302441.63+47876.94+14921.44</f>
        <v>365240.01</v>
      </c>
      <c r="M31" s="125"/>
      <c r="N31" s="126"/>
      <c r="O31" s="119">
        <f>291657.27+10666.62+29189.59+13863.25</f>
        <v>345376.73000000004</v>
      </c>
      <c r="P31" s="121"/>
      <c r="Q31" s="119">
        <f>J31+L31-O31</f>
        <v>125024.85999999999</v>
      </c>
      <c r="R31" s="120"/>
      <c r="S31" s="121"/>
      <c r="T31" s="89"/>
      <c r="U31" s="123"/>
      <c r="V31" s="123"/>
      <c r="W31" s="123"/>
    </row>
    <row r="32" spans="2:23" x14ac:dyDescent="0.25">
      <c r="B32" s="127" t="s">
        <v>43</v>
      </c>
      <c r="C32" s="128"/>
      <c r="D32" s="128"/>
      <c r="E32" s="128"/>
      <c r="F32" s="128"/>
      <c r="G32" s="128"/>
      <c r="H32" s="128"/>
      <c r="I32" s="129"/>
      <c r="J32" s="86">
        <v>5326.75</v>
      </c>
      <c r="K32" s="88"/>
      <c r="L32" s="116">
        <v>831.05</v>
      </c>
      <c r="M32" s="125"/>
      <c r="N32" s="126"/>
      <c r="O32" s="119">
        <v>186.82</v>
      </c>
      <c r="P32" s="121"/>
      <c r="Q32" s="119">
        <f>J32+L32-O32</f>
        <v>5970.9800000000005</v>
      </c>
      <c r="R32" s="120"/>
      <c r="S32" s="121"/>
      <c r="T32" s="89"/>
      <c r="U32" s="123"/>
      <c r="V32" s="123"/>
      <c r="W32" s="123"/>
    </row>
    <row r="33" spans="2:51" x14ac:dyDescent="0.25">
      <c r="B33" s="113" t="s">
        <v>44</v>
      </c>
      <c r="C33" s="114"/>
      <c r="D33" s="114"/>
      <c r="E33" s="114"/>
      <c r="F33" s="114"/>
      <c r="G33" s="114"/>
      <c r="H33" s="114"/>
      <c r="I33" s="115"/>
      <c r="J33" s="86">
        <v>318.26</v>
      </c>
      <c r="K33" s="88"/>
      <c r="L33" s="116">
        <v>69.22</v>
      </c>
      <c r="M33" s="125"/>
      <c r="N33" s="126"/>
      <c r="O33" s="119">
        <v>41.27</v>
      </c>
      <c r="P33" s="121"/>
      <c r="Q33" s="119">
        <f>J33+L33-O33</f>
        <v>346.21000000000004</v>
      </c>
      <c r="R33" s="120"/>
      <c r="S33" s="121"/>
      <c r="T33" s="89"/>
      <c r="U33" s="123"/>
      <c r="V33" s="123"/>
      <c r="W33" s="123"/>
    </row>
    <row r="34" spans="2:51" x14ac:dyDescent="0.25">
      <c r="B34" s="130" t="s">
        <v>45</v>
      </c>
      <c r="C34" s="131"/>
      <c r="D34" s="131"/>
      <c r="E34" s="131"/>
      <c r="F34" s="131"/>
      <c r="G34" s="131"/>
      <c r="H34" s="131"/>
      <c r="I34" s="132"/>
      <c r="J34" s="133">
        <f>J35+J36+J37+J38</f>
        <v>110431.99</v>
      </c>
      <c r="K34" s="133"/>
      <c r="L34" s="134">
        <f>L35+L36+L37+L38</f>
        <v>555198.68999999994</v>
      </c>
      <c r="M34" s="134"/>
      <c r="N34" s="134"/>
      <c r="O34" s="134">
        <f>O35+O36+O37+O38</f>
        <v>565453.23</v>
      </c>
      <c r="P34" s="134"/>
      <c r="Q34" s="135">
        <f t="shared" si="0"/>
        <v>100177.44999999995</v>
      </c>
      <c r="R34" s="136"/>
      <c r="S34" s="137"/>
      <c r="T34" s="138"/>
      <c r="U34" s="20"/>
      <c r="V34" s="20"/>
      <c r="W34" s="20"/>
    </row>
    <row r="35" spans="2:51" x14ac:dyDescent="0.25">
      <c r="B35" s="139" t="s">
        <v>46</v>
      </c>
      <c r="C35" s="140"/>
      <c r="D35" s="140"/>
      <c r="E35" s="140"/>
      <c r="F35" s="140"/>
      <c r="G35" s="140"/>
      <c r="H35" s="140"/>
      <c r="I35" s="141"/>
      <c r="J35" s="83">
        <v>24209.24</v>
      </c>
      <c r="K35" s="83"/>
      <c r="L35" s="142">
        <v>274218.37</v>
      </c>
      <c r="M35" s="142"/>
      <c r="N35" s="142"/>
      <c r="O35" s="143">
        <v>261512.8</v>
      </c>
      <c r="P35" s="143"/>
      <c r="Q35" s="135">
        <f t="shared" si="0"/>
        <v>36914.81</v>
      </c>
      <c r="R35" s="136"/>
      <c r="S35" s="137"/>
      <c r="T35" s="144"/>
      <c r="U35" s="20"/>
      <c r="V35" s="20"/>
      <c r="W35" s="20"/>
    </row>
    <row r="36" spans="2:51" x14ac:dyDescent="0.25">
      <c r="B36" s="139" t="s">
        <v>47</v>
      </c>
      <c r="C36" s="140"/>
      <c r="D36" s="140"/>
      <c r="E36" s="140"/>
      <c r="F36" s="140"/>
      <c r="G36" s="140"/>
      <c r="H36" s="140"/>
      <c r="I36" s="141"/>
      <c r="J36" s="83">
        <v>11619.51</v>
      </c>
      <c r="K36" s="83"/>
      <c r="L36" s="142">
        <v>-11619.51</v>
      </c>
      <c r="M36" s="142"/>
      <c r="N36" s="142"/>
      <c r="O36" s="143">
        <v>0</v>
      </c>
      <c r="P36" s="143"/>
      <c r="Q36" s="135">
        <f t="shared" si="0"/>
        <v>0</v>
      </c>
      <c r="R36" s="136"/>
      <c r="S36" s="137"/>
      <c r="T36" s="145"/>
      <c r="U36" s="20"/>
      <c r="V36" s="20"/>
      <c r="W36" s="20"/>
    </row>
    <row r="37" spans="2:51" x14ac:dyDescent="0.25">
      <c r="B37" s="139" t="s">
        <v>48</v>
      </c>
      <c r="C37" s="140"/>
      <c r="D37" s="140"/>
      <c r="E37" s="140"/>
      <c r="F37" s="140"/>
      <c r="G37" s="140"/>
      <c r="H37" s="140"/>
      <c r="I37" s="141"/>
      <c r="J37" s="83">
        <v>73280.72</v>
      </c>
      <c r="K37" s="83"/>
      <c r="L37" s="142">
        <v>294129.83</v>
      </c>
      <c r="M37" s="142"/>
      <c r="N37" s="142"/>
      <c r="O37" s="143">
        <v>304147.90999999997</v>
      </c>
      <c r="P37" s="143"/>
      <c r="Q37" s="135">
        <f t="shared" si="0"/>
        <v>63262.640000000072</v>
      </c>
      <c r="R37" s="136"/>
      <c r="S37" s="137"/>
      <c r="T37" s="145"/>
      <c r="U37" s="20"/>
      <c r="V37" s="20"/>
      <c r="W37" s="20"/>
    </row>
    <row r="38" spans="2:51" x14ac:dyDescent="0.25">
      <c r="B38" s="146" t="s">
        <v>49</v>
      </c>
      <c r="C38" s="147"/>
      <c r="D38" s="147"/>
      <c r="E38" s="147"/>
      <c r="F38" s="147"/>
      <c r="G38" s="147"/>
      <c r="H38" s="147"/>
      <c r="I38" s="148"/>
      <c r="J38" s="149">
        <v>1322.52</v>
      </c>
      <c r="K38" s="149"/>
      <c r="L38" s="150">
        <v>-1530</v>
      </c>
      <c r="M38" s="150"/>
      <c r="N38" s="150"/>
      <c r="O38" s="151">
        <v>-207.48</v>
      </c>
      <c r="P38" s="151"/>
      <c r="Q38" s="152">
        <f t="shared" si="0"/>
        <v>0</v>
      </c>
      <c r="R38" s="153"/>
      <c r="S38" s="154"/>
      <c r="T38" s="145"/>
      <c r="U38" s="20"/>
      <c r="V38" s="20"/>
      <c r="W38" s="20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6" t="s">
        <v>50</v>
      </c>
      <c r="AS38" s="156"/>
      <c r="AT38" s="156"/>
      <c r="AU38" s="156"/>
      <c r="AV38" s="156"/>
      <c r="AW38" s="157" t="s">
        <v>51</v>
      </c>
      <c r="AX38" s="157"/>
      <c r="AY38" s="158" t="s">
        <v>52</v>
      </c>
    </row>
    <row r="39" spans="2:51" ht="18" customHeight="1" x14ac:dyDescent="0.25">
      <c r="B39" s="159" t="s">
        <v>53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1"/>
      <c r="O39" s="162"/>
      <c r="P39" s="163"/>
      <c r="Q39" s="164">
        <f>2759.94+1655.96+858.65+429.32+13002.38+2231.71+2541.67+2665.66+9236.81</f>
        <v>35382.1</v>
      </c>
      <c r="R39" s="164"/>
      <c r="S39" s="164"/>
      <c r="T39" s="162"/>
      <c r="U39" s="165"/>
      <c r="V39" s="165"/>
      <c r="W39" s="163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66" t="s">
        <v>54</v>
      </c>
      <c r="AS39" s="166"/>
      <c r="AT39" s="166"/>
      <c r="AU39" s="166" t="s">
        <v>55</v>
      </c>
      <c r="AV39" s="166"/>
      <c r="AW39" s="167" t="s">
        <v>54</v>
      </c>
      <c r="AX39" s="167" t="s">
        <v>55</v>
      </c>
      <c r="AY39" s="158"/>
    </row>
    <row r="40" spans="2:51" x14ac:dyDescent="0.25">
      <c r="B40" s="168" t="s">
        <v>56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70"/>
      <c r="Q40" s="162">
        <v>41704.959999999999</v>
      </c>
      <c r="R40" s="165"/>
      <c r="S40" s="163"/>
      <c r="T40" s="162"/>
      <c r="U40" s="165"/>
      <c r="V40" s="165"/>
      <c r="W40" s="163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2"/>
      <c r="AS40" s="172"/>
      <c r="AT40" s="172"/>
      <c r="AU40" s="167"/>
      <c r="AV40" s="167"/>
      <c r="AW40" s="172"/>
      <c r="AX40" s="167"/>
      <c r="AY40" s="173"/>
    </row>
    <row r="41" spans="2:51" ht="15" customHeight="1" x14ac:dyDescent="0.25">
      <c r="B41" s="174" t="s">
        <v>57</v>
      </c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6"/>
      <c r="Q41" s="177" t="s">
        <v>58</v>
      </c>
      <c r="R41" s="177"/>
      <c r="S41" s="177"/>
      <c r="T41" s="178"/>
      <c r="U41" s="179" t="s">
        <v>59</v>
      </c>
      <c r="V41" s="177"/>
      <c r="W41" s="178"/>
      <c r="AC41" s="180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2">
        <f>AR159</f>
        <v>0</v>
      </c>
      <c r="AS41" s="182"/>
      <c r="AT41" s="182"/>
      <c r="AU41" s="183">
        <f>AU159</f>
        <v>0</v>
      </c>
      <c r="AV41" s="183"/>
      <c r="AW41" s="184">
        <f>AW159</f>
        <v>0</v>
      </c>
      <c r="AX41" s="185">
        <f>AX159</f>
        <v>0</v>
      </c>
      <c r="AY41" s="186">
        <f>AX41-AU41</f>
        <v>0</v>
      </c>
    </row>
    <row r="42" spans="2:51" ht="26.25" customHeight="1" x14ac:dyDescent="0.25">
      <c r="B42" s="187" t="s">
        <v>60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9"/>
      <c r="Q42" s="190" t="s">
        <v>54</v>
      </c>
      <c r="R42" s="190"/>
      <c r="S42" s="190"/>
      <c r="T42" s="191" t="s">
        <v>61</v>
      </c>
      <c r="U42" s="190" t="s">
        <v>54</v>
      </c>
      <c r="V42" s="190"/>
      <c r="W42" s="192" t="s">
        <v>61</v>
      </c>
      <c r="AC42" s="193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5"/>
      <c r="AS42" s="195"/>
      <c r="AT42" s="195"/>
      <c r="AU42" s="196"/>
      <c r="AV42" s="196"/>
      <c r="AW42" s="197"/>
      <c r="AX42" s="198"/>
      <c r="AY42" s="199"/>
    </row>
    <row r="43" spans="2:51" ht="14.25" customHeight="1" x14ac:dyDescent="0.25">
      <c r="B43" s="200" t="s">
        <v>62</v>
      </c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2"/>
      <c r="R43" s="202"/>
      <c r="S43" s="202"/>
      <c r="T43" s="202"/>
      <c r="U43" s="202"/>
      <c r="V43" s="202"/>
      <c r="W43" s="203"/>
      <c r="AC43" s="193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5"/>
      <c r="AS43" s="195"/>
      <c r="AT43" s="195"/>
      <c r="AU43" s="196"/>
      <c r="AV43" s="196"/>
      <c r="AW43" s="197"/>
      <c r="AX43" s="198"/>
      <c r="AY43" s="199"/>
    </row>
    <row r="44" spans="2:51" ht="48.75" customHeight="1" x14ac:dyDescent="0.25">
      <c r="B44" s="204">
        <v>1</v>
      </c>
      <c r="C44" s="205" t="s">
        <v>63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6">
        <f>T44*G9*12</f>
        <v>76822.90800000001</v>
      </c>
      <c r="R44" s="206"/>
      <c r="S44" s="206"/>
      <c r="T44" s="207">
        <v>1.97</v>
      </c>
      <c r="U44" s="208">
        <f>U46+U47+U48+U49</f>
        <v>101204.18</v>
      </c>
      <c r="V44" s="209"/>
      <c r="W44" s="210">
        <f>U44/G9/12</f>
        <v>2.5952185329927886</v>
      </c>
    </row>
    <row r="45" spans="2:51" x14ac:dyDescent="0.25">
      <c r="B45" s="204"/>
      <c r="C45" s="211" t="s">
        <v>64</v>
      </c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3"/>
      <c r="Q45" s="214"/>
      <c r="R45" s="215"/>
      <c r="S45" s="216"/>
      <c r="T45" s="217"/>
      <c r="U45" s="218"/>
      <c r="V45" s="219"/>
      <c r="W45" s="210"/>
    </row>
    <row r="46" spans="2:51" x14ac:dyDescent="0.25">
      <c r="B46" s="204"/>
      <c r="C46" s="220" t="s">
        <v>65</v>
      </c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14"/>
      <c r="R46" s="215"/>
      <c r="S46" s="216"/>
      <c r="T46" s="217"/>
      <c r="U46" s="223">
        <f>(9273.14*6)+(6873.56*6)</f>
        <v>96880.2</v>
      </c>
      <c r="V46" s="224"/>
      <c r="W46" s="210"/>
    </row>
    <row r="47" spans="2:51" x14ac:dyDescent="0.25">
      <c r="B47" s="204"/>
      <c r="C47" s="220" t="s">
        <v>66</v>
      </c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5"/>
      <c r="R47" s="226"/>
      <c r="S47" s="227"/>
      <c r="T47" s="217"/>
      <c r="U47" s="223">
        <v>424</v>
      </c>
      <c r="V47" s="224"/>
      <c r="W47" s="210"/>
    </row>
    <row r="48" spans="2:51" ht="15" customHeight="1" x14ac:dyDescent="0.25">
      <c r="B48" s="204"/>
      <c r="C48" s="228" t="s">
        <v>67</v>
      </c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30"/>
      <c r="Q48" s="214"/>
      <c r="R48" s="215"/>
      <c r="S48" s="216"/>
      <c r="T48" s="217"/>
      <c r="U48" s="223">
        <v>499.98</v>
      </c>
      <c r="V48" s="224"/>
      <c r="W48" s="210"/>
    </row>
    <row r="49" spans="2:23" ht="19.5" customHeight="1" x14ac:dyDescent="0.25">
      <c r="B49" s="204"/>
      <c r="C49" s="231" t="s">
        <v>68</v>
      </c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3"/>
      <c r="Q49" s="214"/>
      <c r="R49" s="215"/>
      <c r="S49" s="216"/>
      <c r="T49" s="217"/>
      <c r="U49" s="234">
        <v>3400</v>
      </c>
      <c r="V49" s="235"/>
      <c r="W49" s="210"/>
    </row>
    <row r="50" spans="2:23" ht="19.5" customHeight="1" x14ac:dyDescent="0.25">
      <c r="B50" s="204"/>
      <c r="C50" s="236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8"/>
      <c r="Q50" s="225"/>
      <c r="R50" s="226"/>
      <c r="S50" s="227"/>
      <c r="T50" s="217"/>
      <c r="U50" s="239"/>
      <c r="V50" s="240"/>
      <c r="W50" s="210"/>
    </row>
    <row r="51" spans="2:23" ht="44.25" customHeight="1" x14ac:dyDescent="0.25">
      <c r="B51" s="204">
        <v>2</v>
      </c>
      <c r="C51" s="241" t="s">
        <v>69</v>
      </c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3"/>
      <c r="Q51" s="218">
        <f>T51*G9*12</f>
        <v>31587.084000000006</v>
      </c>
      <c r="R51" s="244"/>
      <c r="S51" s="219"/>
      <c r="T51" s="245">
        <v>0.81</v>
      </c>
      <c r="U51" s="218">
        <f>Q51</f>
        <v>31587.084000000006</v>
      </c>
      <c r="V51" s="219"/>
      <c r="W51" s="245">
        <f>U51/G9/12</f>
        <v>0.81</v>
      </c>
    </row>
    <row r="52" spans="2:23" x14ac:dyDescent="0.25">
      <c r="B52" s="204"/>
      <c r="C52" s="246" t="s">
        <v>64</v>
      </c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8"/>
      <c r="Q52" s="249"/>
      <c r="R52" s="250"/>
      <c r="S52" s="251"/>
      <c r="T52" s="245"/>
      <c r="U52" s="252"/>
      <c r="V52" s="253"/>
      <c r="W52" s="245"/>
    </row>
    <row r="53" spans="2:23" ht="30" customHeight="1" x14ac:dyDescent="0.25">
      <c r="B53" s="204"/>
      <c r="C53" s="228" t="s">
        <v>70</v>
      </c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30"/>
      <c r="Q53" s="249"/>
      <c r="R53" s="250"/>
      <c r="S53" s="251"/>
      <c r="T53" s="245"/>
      <c r="U53" s="252"/>
      <c r="V53" s="253"/>
      <c r="W53" s="245"/>
    </row>
    <row r="54" spans="2:23" ht="18.75" customHeight="1" x14ac:dyDescent="0.25">
      <c r="B54" s="204"/>
      <c r="C54" s="228" t="s">
        <v>71</v>
      </c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30"/>
      <c r="Q54" s="249"/>
      <c r="R54" s="250"/>
      <c r="S54" s="251"/>
      <c r="T54" s="245"/>
      <c r="U54" s="252"/>
      <c r="V54" s="253"/>
      <c r="W54" s="245"/>
    </row>
    <row r="55" spans="2:23" ht="16.5" customHeight="1" x14ac:dyDescent="0.25">
      <c r="B55" s="204"/>
      <c r="C55" s="228" t="s">
        <v>72</v>
      </c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30"/>
      <c r="Q55" s="249"/>
      <c r="R55" s="250"/>
      <c r="S55" s="251"/>
      <c r="T55" s="245"/>
      <c r="U55" s="252"/>
      <c r="V55" s="253"/>
      <c r="W55" s="245"/>
    </row>
    <row r="56" spans="2:23" ht="15" customHeight="1" x14ac:dyDescent="0.25">
      <c r="B56" s="204"/>
      <c r="C56" s="254" t="s">
        <v>73</v>
      </c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6"/>
      <c r="Q56" s="249"/>
      <c r="R56" s="250"/>
      <c r="S56" s="251"/>
      <c r="T56" s="245"/>
      <c r="U56" s="252"/>
      <c r="V56" s="253"/>
      <c r="W56" s="245"/>
    </row>
    <row r="57" spans="2:23" ht="15" customHeight="1" x14ac:dyDescent="0.25">
      <c r="B57" s="204"/>
      <c r="C57" s="228" t="s">
        <v>74</v>
      </c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30"/>
      <c r="Q57" s="249"/>
      <c r="R57" s="250"/>
      <c r="S57" s="251"/>
      <c r="T57" s="245"/>
      <c r="U57" s="257"/>
      <c r="V57" s="258"/>
      <c r="W57" s="245"/>
    </row>
    <row r="58" spans="2:23" ht="15" customHeight="1" x14ac:dyDescent="0.25">
      <c r="B58" s="204"/>
      <c r="C58" s="228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30"/>
      <c r="Q58" s="249"/>
      <c r="R58" s="250"/>
      <c r="S58" s="251"/>
      <c r="T58" s="245"/>
      <c r="U58" s="223">
        <v>0</v>
      </c>
      <c r="V58" s="224"/>
      <c r="W58" s="245"/>
    </row>
    <row r="59" spans="2:23" ht="30.75" customHeight="1" x14ac:dyDescent="0.25">
      <c r="B59" s="259" t="s">
        <v>75</v>
      </c>
      <c r="C59" s="260" t="s">
        <v>76</v>
      </c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1">
        <f>T59*G9*12</f>
        <v>32756.976000000002</v>
      </c>
      <c r="R59" s="262"/>
      <c r="S59" s="263"/>
      <c r="T59" s="245">
        <v>0.84</v>
      </c>
      <c r="U59" s="218">
        <f>Q59</f>
        <v>32756.976000000002</v>
      </c>
      <c r="V59" s="219"/>
      <c r="W59" s="245">
        <f>U59/G9/12</f>
        <v>0.84</v>
      </c>
    </row>
    <row r="60" spans="2:23" s="94" customFormat="1" hidden="1" x14ac:dyDescent="0.25">
      <c r="B60" s="264"/>
      <c r="C60" s="265" t="s">
        <v>77</v>
      </c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6"/>
      <c r="R60" s="266"/>
      <c r="S60" s="266"/>
      <c r="T60" s="267"/>
      <c r="U60" s="268"/>
      <c r="V60" s="269"/>
      <c r="W60" s="267"/>
    </row>
    <row r="61" spans="2:23" hidden="1" x14ac:dyDescent="0.25">
      <c r="B61" s="264"/>
      <c r="C61" s="265" t="s">
        <v>78</v>
      </c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6"/>
      <c r="R61" s="266"/>
      <c r="S61" s="266"/>
      <c r="T61" s="267"/>
      <c r="U61" s="268"/>
      <c r="V61" s="269"/>
      <c r="W61" s="267"/>
    </row>
    <row r="62" spans="2:23" hidden="1" x14ac:dyDescent="0.25">
      <c r="B62" s="264"/>
      <c r="C62" s="265" t="s">
        <v>78</v>
      </c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6"/>
      <c r="R62" s="266"/>
      <c r="S62" s="266"/>
      <c r="T62" s="267"/>
      <c r="U62" s="268"/>
      <c r="V62" s="269"/>
      <c r="W62" s="267"/>
    </row>
    <row r="63" spans="2:23" hidden="1" x14ac:dyDescent="0.25">
      <c r="B63" s="264"/>
      <c r="C63" s="265" t="s">
        <v>79</v>
      </c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6"/>
      <c r="R63" s="266"/>
      <c r="S63" s="266"/>
      <c r="T63" s="267"/>
      <c r="U63" s="268"/>
      <c r="V63" s="269"/>
      <c r="W63" s="267"/>
    </row>
    <row r="64" spans="2:23" hidden="1" x14ac:dyDescent="0.25">
      <c r="B64" s="264"/>
      <c r="C64" s="265" t="s">
        <v>80</v>
      </c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23"/>
      <c r="R64" s="270"/>
      <c r="S64" s="224"/>
      <c r="T64" s="267"/>
      <c r="U64" s="268"/>
      <c r="V64" s="269"/>
      <c r="W64" s="267"/>
    </row>
    <row r="65" spans="2:23" hidden="1" x14ac:dyDescent="0.25">
      <c r="B65" s="264"/>
      <c r="C65" s="265" t="s">
        <v>81</v>
      </c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23"/>
      <c r="R65" s="270"/>
      <c r="S65" s="224"/>
      <c r="T65" s="267"/>
      <c r="U65" s="268"/>
      <c r="V65" s="269"/>
      <c r="W65" s="267"/>
    </row>
    <row r="66" spans="2:23" x14ac:dyDescent="0.25">
      <c r="B66" s="264"/>
      <c r="C66" s="220" t="s">
        <v>82</v>
      </c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2"/>
      <c r="Q66" s="271"/>
      <c r="R66" s="272"/>
      <c r="S66" s="273"/>
      <c r="T66" s="267"/>
      <c r="U66" s="274"/>
      <c r="V66" s="275"/>
      <c r="W66" s="267"/>
    </row>
    <row r="67" spans="2:23" x14ac:dyDescent="0.25">
      <c r="B67" s="264"/>
      <c r="C67" s="220" t="s">
        <v>83</v>
      </c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2"/>
      <c r="Q67" s="271"/>
      <c r="R67" s="272"/>
      <c r="S67" s="273"/>
      <c r="T67" s="267"/>
      <c r="U67" s="274"/>
      <c r="V67" s="275"/>
      <c r="W67" s="267"/>
    </row>
    <row r="68" spans="2:23" x14ac:dyDescent="0.25">
      <c r="B68" s="264"/>
      <c r="C68" s="220" t="s">
        <v>84</v>
      </c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2"/>
      <c r="Q68" s="223"/>
      <c r="R68" s="270"/>
      <c r="S68" s="224"/>
      <c r="T68" s="267"/>
      <c r="U68" s="276"/>
      <c r="V68" s="277"/>
      <c r="W68" s="267"/>
    </row>
    <row r="69" spans="2:23" x14ac:dyDescent="0.25">
      <c r="B69" s="264"/>
      <c r="C69" s="265" t="s">
        <v>85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6"/>
      <c r="R69" s="266"/>
      <c r="S69" s="266"/>
      <c r="T69" s="267"/>
      <c r="U69" s="276"/>
      <c r="V69" s="277"/>
      <c r="W69" s="267"/>
    </row>
    <row r="70" spans="2:23" x14ac:dyDescent="0.25">
      <c r="B70" s="264"/>
      <c r="C70" s="278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80"/>
      <c r="Q70" s="271"/>
      <c r="R70" s="272"/>
      <c r="S70" s="273"/>
      <c r="T70" s="273"/>
      <c r="U70" s="281"/>
      <c r="V70" s="282"/>
      <c r="W70" s="267"/>
    </row>
    <row r="71" spans="2:23" x14ac:dyDescent="0.25">
      <c r="B71" s="283" t="s">
        <v>86</v>
      </c>
      <c r="C71" s="284" t="s">
        <v>87</v>
      </c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6"/>
      <c r="Q71" s="261">
        <f>T71*G9*12</f>
        <v>42896.040000000008</v>
      </c>
      <c r="R71" s="262"/>
      <c r="S71" s="263"/>
      <c r="T71" s="253">
        <v>1.1000000000000001</v>
      </c>
      <c r="U71" s="218">
        <f>Q71</f>
        <v>42896.040000000008</v>
      </c>
      <c r="V71" s="219"/>
      <c r="W71" s="245">
        <f>U71/G9/12</f>
        <v>1.1000000000000001</v>
      </c>
    </row>
    <row r="72" spans="2:23" ht="25.5" customHeight="1" x14ac:dyDescent="0.25">
      <c r="B72" s="264"/>
      <c r="C72" s="287" t="s">
        <v>88</v>
      </c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9"/>
      <c r="Q72" s="223"/>
      <c r="R72" s="270"/>
      <c r="S72" s="224"/>
      <c r="T72" s="273"/>
      <c r="U72" s="276"/>
      <c r="V72" s="277"/>
      <c r="W72" s="267"/>
    </row>
    <row r="73" spans="2:23" x14ac:dyDescent="0.25">
      <c r="B73" s="264"/>
      <c r="C73" s="290" t="s">
        <v>89</v>
      </c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2"/>
      <c r="Q73" s="271"/>
      <c r="R73" s="272"/>
      <c r="S73" s="273"/>
      <c r="T73" s="273"/>
      <c r="U73" s="276"/>
      <c r="V73" s="277"/>
      <c r="W73" s="267"/>
    </row>
    <row r="74" spans="2:23" ht="15" customHeight="1" x14ac:dyDescent="0.25">
      <c r="B74" s="264"/>
      <c r="C74" s="287" t="s">
        <v>90</v>
      </c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9"/>
      <c r="Q74" s="271"/>
      <c r="R74" s="272"/>
      <c r="S74" s="273"/>
      <c r="T74" s="273"/>
      <c r="U74" s="281"/>
      <c r="V74" s="282"/>
      <c r="W74" s="267"/>
    </row>
    <row r="75" spans="2:23" ht="15" customHeight="1" x14ac:dyDescent="0.25">
      <c r="B75" s="264"/>
      <c r="C75" s="293" t="s">
        <v>91</v>
      </c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5"/>
      <c r="Q75" s="271"/>
      <c r="R75" s="272"/>
      <c r="S75" s="273"/>
      <c r="T75" s="273"/>
      <c r="U75" s="276"/>
      <c r="V75" s="277"/>
      <c r="W75" s="267"/>
    </row>
    <row r="76" spans="2:23" ht="15" customHeight="1" x14ac:dyDescent="0.25">
      <c r="B76" s="264"/>
      <c r="C76" s="220" t="s">
        <v>92</v>
      </c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2"/>
      <c r="Q76" s="271"/>
      <c r="R76" s="272"/>
      <c r="S76" s="273"/>
      <c r="T76" s="273"/>
      <c r="U76" s="281"/>
      <c r="V76" s="282"/>
      <c r="W76" s="267"/>
    </row>
    <row r="77" spans="2:23" ht="15" customHeight="1" x14ac:dyDescent="0.25">
      <c r="B77" s="264"/>
      <c r="C77" s="296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8"/>
      <c r="Q77" s="271"/>
      <c r="R77" s="272"/>
      <c r="S77" s="273"/>
      <c r="T77" s="273"/>
      <c r="U77" s="281"/>
      <c r="V77" s="282"/>
      <c r="W77" s="267"/>
    </row>
    <row r="78" spans="2:23" ht="15" customHeight="1" x14ac:dyDescent="0.25">
      <c r="B78" s="283" t="s">
        <v>93</v>
      </c>
      <c r="C78" s="241" t="s">
        <v>94</v>
      </c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3"/>
      <c r="Q78" s="299">
        <f>T78*G32*12</f>
        <v>0</v>
      </c>
      <c r="R78" s="299"/>
      <c r="S78" s="299"/>
      <c r="T78" s="217">
        <v>0</v>
      </c>
      <c r="U78" s="218">
        <f>U80</f>
        <v>2850</v>
      </c>
      <c r="V78" s="219"/>
      <c r="W78" s="245">
        <f>U78/G9/12</f>
        <v>7.3083669261778006E-2</v>
      </c>
    </row>
    <row r="79" spans="2:23" ht="15" customHeight="1" x14ac:dyDescent="0.25">
      <c r="B79" s="264"/>
      <c r="C79" s="211" t="s">
        <v>64</v>
      </c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3"/>
      <c r="Q79" s="300"/>
      <c r="R79" s="301"/>
      <c r="S79" s="302"/>
      <c r="T79" s="217"/>
      <c r="U79" s="218"/>
      <c r="V79" s="219"/>
      <c r="W79" s="245"/>
    </row>
    <row r="80" spans="2:23" ht="15" customHeight="1" x14ac:dyDescent="0.25">
      <c r="B80" s="264"/>
      <c r="C80" s="228" t="s">
        <v>95</v>
      </c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30"/>
      <c r="Q80" s="271"/>
      <c r="R80" s="272"/>
      <c r="S80" s="273"/>
      <c r="T80" s="273"/>
      <c r="U80" s="268">
        <v>2850</v>
      </c>
      <c r="V80" s="269"/>
      <c r="W80" s="267"/>
    </row>
    <row r="81" spans="2:23" ht="15" customHeight="1" x14ac:dyDescent="0.25">
      <c r="B81" s="264"/>
      <c r="C81" s="303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5"/>
      <c r="Q81" s="271"/>
      <c r="R81" s="272"/>
      <c r="S81" s="273"/>
      <c r="T81" s="273"/>
      <c r="U81" s="274"/>
      <c r="V81" s="275"/>
      <c r="W81" s="267"/>
    </row>
    <row r="82" spans="2:23" x14ac:dyDescent="0.25">
      <c r="B82" s="283" t="s">
        <v>96</v>
      </c>
      <c r="C82" s="306" t="s">
        <v>97</v>
      </c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8"/>
      <c r="Q82" s="218">
        <f>T82*G9*12</f>
        <v>21058.056000000004</v>
      </c>
      <c r="R82" s="244"/>
      <c r="S82" s="219"/>
      <c r="T82" s="253">
        <v>0.54</v>
      </c>
      <c r="U82" s="218">
        <f>U83</f>
        <v>22497.96</v>
      </c>
      <c r="V82" s="219"/>
      <c r="W82" s="245">
        <f>U82/G9/12</f>
        <v>0.57692402375603902</v>
      </c>
    </row>
    <row r="83" spans="2:23" ht="37.5" customHeight="1" x14ac:dyDescent="0.25">
      <c r="B83" s="264"/>
      <c r="C83" s="309" t="s">
        <v>98</v>
      </c>
      <c r="D83" s="310"/>
      <c r="E83" s="310"/>
      <c r="F83" s="310"/>
      <c r="G83" s="310"/>
      <c r="H83" s="310"/>
      <c r="I83" s="310"/>
      <c r="J83" s="310"/>
      <c r="K83" s="310"/>
      <c r="L83" s="310"/>
      <c r="M83" s="310"/>
      <c r="N83" s="310"/>
      <c r="O83" s="310"/>
      <c r="P83" s="311"/>
      <c r="Q83" s="271"/>
      <c r="R83" s="272"/>
      <c r="S83" s="273"/>
      <c r="T83" s="273"/>
      <c r="U83" s="268">
        <f>1874.83*12</f>
        <v>22497.96</v>
      </c>
      <c r="V83" s="269"/>
      <c r="W83" s="267"/>
    </row>
    <row r="84" spans="2:23" x14ac:dyDescent="0.25">
      <c r="B84" s="264"/>
      <c r="C84" s="312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4"/>
      <c r="Q84" s="271"/>
      <c r="R84" s="272"/>
      <c r="S84" s="273"/>
      <c r="T84" s="273"/>
      <c r="U84" s="281"/>
      <c r="V84" s="282"/>
      <c r="W84" s="267"/>
    </row>
    <row r="85" spans="2:23" x14ac:dyDescent="0.25">
      <c r="B85" s="283" t="s">
        <v>99</v>
      </c>
      <c r="C85" s="315" t="s">
        <v>100</v>
      </c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6">
        <f>T85*G9*12</f>
        <v>3899.6400000000003</v>
      </c>
      <c r="R85" s="316"/>
      <c r="S85" s="316"/>
      <c r="T85" s="245">
        <v>0.1</v>
      </c>
      <c r="U85" s="218">
        <f>U86+U87</f>
        <v>4295.7700000000004</v>
      </c>
      <c r="V85" s="219"/>
      <c r="W85" s="245">
        <f>U85/G9/12</f>
        <v>0.11015811715953268</v>
      </c>
    </row>
    <row r="86" spans="2:23" x14ac:dyDescent="0.25">
      <c r="B86" s="264"/>
      <c r="C86" s="220" t="s">
        <v>101</v>
      </c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2"/>
      <c r="Q86" s="317"/>
      <c r="R86" s="318"/>
      <c r="S86" s="319"/>
      <c r="T86" s="273"/>
      <c r="U86" s="268">
        <v>4295.7700000000004</v>
      </c>
      <c r="V86" s="269"/>
      <c r="W86" s="267"/>
    </row>
    <row r="87" spans="2:23" x14ac:dyDescent="0.25">
      <c r="B87" s="264"/>
      <c r="C87" s="290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2"/>
      <c r="Q87" s="317"/>
      <c r="R87" s="318"/>
      <c r="S87" s="319"/>
      <c r="T87" s="273"/>
      <c r="U87" s="276"/>
      <c r="V87" s="277"/>
      <c r="W87" s="267"/>
    </row>
    <row r="88" spans="2:23" x14ac:dyDescent="0.25">
      <c r="B88" s="320">
        <v>8</v>
      </c>
      <c r="C88" s="284" t="s">
        <v>102</v>
      </c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6"/>
      <c r="Q88" s="261"/>
      <c r="R88" s="262"/>
      <c r="S88" s="263"/>
      <c r="T88" s="273"/>
      <c r="U88" s="218"/>
      <c r="V88" s="219"/>
      <c r="W88" s="245"/>
    </row>
    <row r="89" spans="2:23" x14ac:dyDescent="0.25">
      <c r="B89" s="321"/>
      <c r="C89" s="265" t="s">
        <v>103</v>
      </c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322">
        <f>T89*G9*12</f>
        <v>51865.212000000007</v>
      </c>
      <c r="R89" s="322"/>
      <c r="S89" s="322"/>
      <c r="T89" s="245">
        <v>1.33</v>
      </c>
      <c r="U89" s="218">
        <f>4316.53*12</f>
        <v>51798.36</v>
      </c>
      <c r="V89" s="219"/>
      <c r="W89" s="245">
        <f>U89/G9/12</f>
        <v>1.3282856879096532</v>
      </c>
    </row>
    <row r="90" spans="2:23" x14ac:dyDescent="0.25">
      <c r="B90" s="321"/>
      <c r="C90" s="220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2"/>
      <c r="Q90" s="323"/>
      <c r="R90" s="324"/>
      <c r="S90" s="325"/>
      <c r="T90" s="267"/>
      <c r="U90" s="223"/>
      <c r="V90" s="224"/>
      <c r="W90" s="267"/>
    </row>
    <row r="91" spans="2:23" x14ac:dyDescent="0.25">
      <c r="B91" s="320">
        <v>9</v>
      </c>
      <c r="C91" s="315" t="s">
        <v>104</v>
      </c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26">
        <f>T91*G9*12</f>
        <v>3119.712</v>
      </c>
      <c r="R91" s="326"/>
      <c r="S91" s="326"/>
      <c r="T91" s="245">
        <v>0.08</v>
      </c>
      <c r="U91" s="218">
        <f>U92+U93</f>
        <v>2186.6</v>
      </c>
      <c r="V91" s="219"/>
      <c r="W91" s="245">
        <f>U91/G9/12</f>
        <v>5.6071842529053957E-2</v>
      </c>
    </row>
    <row r="92" spans="2:23" x14ac:dyDescent="0.25">
      <c r="B92" s="321"/>
      <c r="C92" s="265" t="s">
        <v>105</v>
      </c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6"/>
      <c r="R92" s="266"/>
      <c r="S92" s="266"/>
      <c r="T92" s="267"/>
      <c r="U92" s="223">
        <f>1185.6+1001</f>
        <v>2186.6</v>
      </c>
      <c r="V92" s="224"/>
      <c r="W92" s="267"/>
    </row>
    <row r="93" spans="2:23" x14ac:dyDescent="0.25">
      <c r="B93" s="321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6"/>
      <c r="R93" s="266"/>
      <c r="S93" s="266"/>
      <c r="T93" s="267"/>
      <c r="U93" s="223">
        <v>0</v>
      </c>
      <c r="V93" s="224"/>
      <c r="W93" s="267"/>
    </row>
    <row r="94" spans="2:23" x14ac:dyDescent="0.25">
      <c r="B94" s="320">
        <v>10</v>
      </c>
      <c r="C94" s="327" t="s">
        <v>106</v>
      </c>
      <c r="D94" s="328"/>
      <c r="E94" s="328"/>
      <c r="F94" s="328"/>
      <c r="G94" s="328"/>
      <c r="H94" s="328"/>
      <c r="I94" s="328"/>
      <c r="J94" s="328"/>
      <c r="K94" s="328"/>
      <c r="L94" s="328"/>
      <c r="M94" s="328"/>
      <c r="N94" s="328"/>
      <c r="O94" s="328"/>
      <c r="P94" s="328"/>
      <c r="Q94" s="329"/>
      <c r="R94" s="330"/>
      <c r="S94" s="331"/>
      <c r="T94" s="332"/>
      <c r="U94" s="333"/>
      <c r="V94" s="334"/>
      <c r="W94" s="245"/>
    </row>
    <row r="95" spans="2:23" x14ac:dyDescent="0.25">
      <c r="B95" s="321"/>
      <c r="C95" s="265" t="s">
        <v>107</v>
      </c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335">
        <f>T95*G9*12</f>
        <v>154035.78000000003</v>
      </c>
      <c r="R95" s="335"/>
      <c r="S95" s="335"/>
      <c r="T95" s="245">
        <v>3.95</v>
      </c>
      <c r="U95" s="218">
        <f>16151.01*12</f>
        <v>193812.12</v>
      </c>
      <c r="V95" s="219"/>
      <c r="W95" s="245">
        <f>U95/G9/12</f>
        <v>4.9700003077207127</v>
      </c>
    </row>
    <row r="96" spans="2:23" x14ac:dyDescent="0.25">
      <c r="B96" s="321"/>
      <c r="C96" s="336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8"/>
      <c r="Q96" s="339"/>
      <c r="R96" s="340"/>
      <c r="S96" s="341"/>
      <c r="T96" s="245"/>
      <c r="U96" s="252"/>
      <c r="V96" s="253"/>
      <c r="W96" s="245"/>
    </row>
    <row r="97" spans="2:23" x14ac:dyDescent="0.25">
      <c r="B97" s="320">
        <v>11</v>
      </c>
      <c r="C97" s="315" t="s">
        <v>108</v>
      </c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35">
        <f>T97*G9*12</f>
        <v>86961.972000000009</v>
      </c>
      <c r="R97" s="335"/>
      <c r="S97" s="335"/>
      <c r="T97" s="245">
        <v>2.23</v>
      </c>
      <c r="U97" s="218">
        <v>53115.25</v>
      </c>
      <c r="V97" s="219"/>
      <c r="W97" s="245">
        <f>U97/G9/12</f>
        <v>1.3620552153532122</v>
      </c>
    </row>
    <row r="98" spans="2:23" x14ac:dyDescent="0.25">
      <c r="B98" s="321"/>
      <c r="C98" s="220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2"/>
      <c r="Q98" s="223"/>
      <c r="R98" s="270"/>
      <c r="S98" s="224"/>
      <c r="T98" s="272"/>
      <c r="U98" s="223"/>
      <c r="V98" s="224"/>
      <c r="W98" s="267"/>
    </row>
    <row r="99" spans="2:23" x14ac:dyDescent="0.25">
      <c r="B99" s="342">
        <v>12</v>
      </c>
      <c r="C99" s="343" t="s">
        <v>109</v>
      </c>
      <c r="D99" s="343"/>
      <c r="E99" s="343"/>
      <c r="F99" s="343"/>
      <c r="G99" s="343"/>
      <c r="H99" s="343"/>
      <c r="I99" s="343"/>
      <c r="J99" s="343"/>
      <c r="K99" s="343"/>
      <c r="L99" s="343"/>
      <c r="M99" s="343"/>
      <c r="N99" s="343"/>
      <c r="O99" s="343"/>
      <c r="P99" s="343"/>
      <c r="Q99" s="344">
        <f>T99*G9*12</f>
        <v>0</v>
      </c>
      <c r="R99" s="344"/>
      <c r="S99" s="344"/>
      <c r="T99" s="345">
        <v>0</v>
      </c>
      <c r="U99" s="333">
        <f>Q99</f>
        <v>0</v>
      </c>
      <c r="V99" s="334"/>
      <c r="W99" s="245">
        <f>U99/G9/12</f>
        <v>0</v>
      </c>
    </row>
    <row r="100" spans="2:23" x14ac:dyDescent="0.25">
      <c r="B100" s="346"/>
      <c r="C100" s="347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  <c r="P100" s="349"/>
      <c r="Q100" s="350"/>
      <c r="R100" s="351"/>
      <c r="S100" s="352"/>
      <c r="T100" s="353"/>
      <c r="U100" s="354"/>
      <c r="V100" s="355"/>
      <c r="W100" s="356"/>
    </row>
    <row r="101" spans="2:23" x14ac:dyDescent="0.25">
      <c r="B101" s="357" t="s">
        <v>110</v>
      </c>
      <c r="C101" s="357"/>
      <c r="D101" s="357"/>
      <c r="E101" s="357"/>
      <c r="F101" s="357"/>
      <c r="G101" s="357"/>
      <c r="H101" s="357"/>
      <c r="I101" s="357"/>
      <c r="J101" s="357"/>
      <c r="K101" s="357"/>
      <c r="L101" s="357"/>
      <c r="M101" s="357"/>
      <c r="N101" s="357"/>
      <c r="O101" s="357"/>
      <c r="P101" s="357"/>
      <c r="Q101" s="358">
        <f>Q44+Q51+Q59+Q71+Q78+Q82+Q85+Q89+Q91+Q95+Q97+Q99</f>
        <v>505003.38000000012</v>
      </c>
      <c r="R101" s="359"/>
      <c r="S101" s="359"/>
      <c r="T101" s="360">
        <f>T44+T51+T59+T71+T78+T82+T85+T89+T91+T95+T97+T99</f>
        <v>12.950000000000001</v>
      </c>
      <c r="U101" s="361">
        <f>U44+U51+U59+U71+U78+U82+U85+U89+U91+U95+U97+U99</f>
        <v>539000.34</v>
      </c>
      <c r="V101" s="361"/>
      <c r="W101" s="362">
        <f>W44+W51+W59+W71+W78+W82+W85+W89+W91+W95+W97+W99</f>
        <v>13.82179739668277</v>
      </c>
    </row>
    <row r="102" spans="2:23" x14ac:dyDescent="0.25">
      <c r="B102" s="363"/>
      <c r="C102" s="363"/>
      <c r="D102" s="363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  <c r="Q102" s="364"/>
      <c r="R102" s="365"/>
      <c r="S102" s="365"/>
      <c r="T102" s="366"/>
      <c r="U102" s="367"/>
      <c r="V102" s="367"/>
      <c r="W102" s="368"/>
    </row>
    <row r="103" spans="2:23" ht="33" customHeight="1" x14ac:dyDescent="0.25">
      <c r="B103" s="369" t="s">
        <v>111</v>
      </c>
      <c r="C103" s="370"/>
      <c r="D103" s="370"/>
      <c r="E103" s="370"/>
      <c r="F103" s="370"/>
      <c r="G103" s="370"/>
      <c r="H103" s="370"/>
      <c r="I103" s="370"/>
      <c r="J103" s="370"/>
      <c r="K103" s="370"/>
      <c r="L103" s="370"/>
      <c r="M103" s="370"/>
      <c r="N103" s="370"/>
      <c r="O103" s="370"/>
      <c r="P103" s="370"/>
      <c r="Q103" s="370"/>
      <c r="R103" s="370"/>
      <c r="S103" s="370"/>
      <c r="T103" s="371"/>
      <c r="U103" s="372">
        <f>O25-Q39-U101-Q40</f>
        <v>-164829.61999999991</v>
      </c>
      <c r="V103" s="373"/>
      <c r="W103" s="374"/>
    </row>
    <row r="104" spans="2:23" x14ac:dyDescent="0.25">
      <c r="B104" s="375" t="s">
        <v>112</v>
      </c>
      <c r="C104" s="376"/>
      <c r="D104" s="376"/>
      <c r="E104" s="376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7"/>
      <c r="W104" s="378"/>
    </row>
    <row r="105" spans="2:23" x14ac:dyDescent="0.25">
      <c r="B105" s="379" t="s">
        <v>113</v>
      </c>
      <c r="C105" s="380"/>
      <c r="D105" s="380"/>
      <c r="E105" s="380"/>
      <c r="F105" s="380"/>
      <c r="G105" s="380"/>
      <c r="H105" s="380"/>
      <c r="I105" s="380"/>
      <c r="J105" s="380"/>
      <c r="K105" s="380"/>
      <c r="L105" s="380"/>
      <c r="M105" s="380"/>
      <c r="N105" s="380"/>
      <c r="O105" s="380"/>
      <c r="P105" s="380"/>
      <c r="Q105" s="380"/>
      <c r="R105" s="380"/>
      <c r="S105" s="381"/>
      <c r="T105" s="382"/>
      <c r="U105" s="383">
        <v>100840.38</v>
      </c>
      <c r="V105" s="384"/>
      <c r="W105" s="378"/>
    </row>
    <row r="106" spans="2:23" x14ac:dyDescent="0.25">
      <c r="B106" s="385" t="s">
        <v>114</v>
      </c>
      <c r="C106" s="386"/>
      <c r="D106" s="386"/>
      <c r="E106" s="386"/>
      <c r="F106" s="386"/>
      <c r="G106" s="386"/>
      <c r="H106" s="386"/>
      <c r="I106" s="386"/>
      <c r="J106" s="386"/>
      <c r="K106" s="386"/>
      <c r="L106" s="386"/>
      <c r="M106" s="386"/>
      <c r="N106" s="386"/>
      <c r="O106" s="386"/>
      <c r="P106" s="386"/>
      <c r="Q106" s="386"/>
      <c r="R106" s="386"/>
      <c r="S106" s="387"/>
      <c r="T106" s="388"/>
      <c r="U106" s="383">
        <f>O30+O27</f>
        <v>155167.84999999998</v>
      </c>
      <c r="V106" s="384"/>
      <c r="W106" s="389"/>
    </row>
    <row r="107" spans="2:23" x14ac:dyDescent="0.25">
      <c r="B107" s="390" t="s">
        <v>115</v>
      </c>
      <c r="C107" s="391"/>
      <c r="D107" s="391"/>
      <c r="E107" s="391"/>
      <c r="F107" s="391"/>
      <c r="G107" s="391"/>
      <c r="H107" s="391"/>
      <c r="I107" s="391"/>
      <c r="J107" s="391"/>
      <c r="K107" s="391"/>
      <c r="L107" s="391"/>
      <c r="M107" s="391"/>
      <c r="N107" s="391"/>
      <c r="O107" s="391"/>
      <c r="P107" s="391"/>
      <c r="Q107" s="391"/>
      <c r="R107" s="391"/>
      <c r="S107" s="392"/>
      <c r="T107" s="393"/>
      <c r="U107" s="394">
        <f>U105+U106</f>
        <v>256008.22999999998</v>
      </c>
      <c r="V107" s="395"/>
      <c r="W107" s="378"/>
    </row>
    <row r="108" spans="2:23" ht="27.75" customHeight="1" x14ac:dyDescent="0.25">
      <c r="B108" s="396">
        <v>1</v>
      </c>
      <c r="C108" s="397" t="s">
        <v>116</v>
      </c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  <c r="Q108" s="398"/>
      <c r="R108" s="398"/>
      <c r="S108" s="399"/>
      <c r="T108" s="400"/>
      <c r="U108" s="401">
        <v>18244</v>
      </c>
      <c r="V108" s="402"/>
      <c r="W108" s="378"/>
    </row>
    <row r="109" spans="2:23" x14ac:dyDescent="0.25">
      <c r="B109" s="396">
        <v>2</v>
      </c>
      <c r="C109" s="403" t="s">
        <v>117</v>
      </c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  <c r="N109" s="404"/>
      <c r="O109" s="404"/>
      <c r="P109" s="404"/>
      <c r="Q109" s="404"/>
      <c r="R109" s="404"/>
      <c r="S109" s="405"/>
      <c r="T109" s="400"/>
      <c r="U109" s="317">
        <v>7097</v>
      </c>
      <c r="V109" s="319"/>
      <c r="W109" s="378"/>
    </row>
    <row r="110" spans="2:23" x14ac:dyDescent="0.25">
      <c r="B110" s="396">
        <v>3</v>
      </c>
      <c r="C110" s="403" t="s">
        <v>118</v>
      </c>
      <c r="D110" s="404"/>
      <c r="E110" s="404"/>
      <c r="F110" s="404"/>
      <c r="G110" s="404"/>
      <c r="H110" s="404"/>
      <c r="I110" s="404"/>
      <c r="J110" s="404"/>
      <c r="K110" s="404"/>
      <c r="L110" s="404"/>
      <c r="M110" s="404"/>
      <c r="N110" s="404"/>
      <c r="O110" s="404"/>
      <c r="P110" s="404"/>
      <c r="Q110" s="404"/>
      <c r="R110" s="404"/>
      <c r="S110" s="405"/>
      <c r="T110" s="400"/>
      <c r="U110" s="268">
        <v>122521</v>
      </c>
      <c r="V110" s="269"/>
      <c r="W110" s="378"/>
    </row>
    <row r="111" spans="2:23" x14ac:dyDescent="0.25">
      <c r="B111" s="396">
        <v>4</v>
      </c>
      <c r="C111" s="403" t="s">
        <v>119</v>
      </c>
      <c r="D111" s="404"/>
      <c r="E111" s="404"/>
      <c r="F111" s="404"/>
      <c r="G111" s="404"/>
      <c r="H111" s="404"/>
      <c r="I111" s="404"/>
      <c r="J111" s="404"/>
      <c r="K111" s="404"/>
      <c r="L111" s="404"/>
      <c r="M111" s="404"/>
      <c r="N111" s="404"/>
      <c r="O111" s="404"/>
      <c r="P111" s="404"/>
      <c r="Q111" s="404"/>
      <c r="R111" s="404"/>
      <c r="S111" s="405"/>
      <c r="T111" s="400"/>
      <c r="U111" s="268">
        <v>34695</v>
      </c>
      <c r="V111" s="269"/>
      <c r="W111" s="378"/>
    </row>
    <row r="112" spans="2:23" x14ac:dyDescent="0.25">
      <c r="B112" s="396">
        <v>5</v>
      </c>
      <c r="C112" s="403" t="s">
        <v>120</v>
      </c>
      <c r="D112" s="404"/>
      <c r="E112" s="404"/>
      <c r="F112" s="404"/>
      <c r="G112" s="404"/>
      <c r="H112" s="404"/>
      <c r="I112" s="404"/>
      <c r="J112" s="404"/>
      <c r="K112" s="404"/>
      <c r="L112" s="404"/>
      <c r="M112" s="404"/>
      <c r="N112" s="404"/>
      <c r="O112" s="404"/>
      <c r="P112" s="404"/>
      <c r="Q112" s="404"/>
      <c r="R112" s="404"/>
      <c r="S112" s="405"/>
      <c r="T112" s="400"/>
      <c r="U112" s="218">
        <v>8769</v>
      </c>
      <c r="V112" s="219"/>
      <c r="W112" s="378"/>
    </row>
    <row r="113" spans="2:23" x14ac:dyDescent="0.25">
      <c r="B113" s="396">
        <v>6</v>
      </c>
      <c r="C113" s="220"/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  <c r="O113" s="221"/>
      <c r="P113" s="221"/>
      <c r="Q113" s="221"/>
      <c r="R113" s="221"/>
      <c r="S113" s="222"/>
      <c r="T113" s="400"/>
      <c r="U113" s="218">
        <v>0</v>
      </c>
      <c r="V113" s="219"/>
      <c r="W113" s="378"/>
    </row>
    <row r="114" spans="2:23" ht="15" customHeight="1" x14ac:dyDescent="0.25">
      <c r="B114" s="396">
        <v>7</v>
      </c>
      <c r="C114" s="228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30"/>
      <c r="T114" s="400"/>
      <c r="U114" s="223">
        <v>0</v>
      </c>
      <c r="V114" s="224"/>
      <c r="W114" s="378"/>
    </row>
    <row r="115" spans="2:23" x14ac:dyDescent="0.25">
      <c r="B115" s="406" t="s">
        <v>121</v>
      </c>
      <c r="C115" s="407"/>
      <c r="D115" s="407"/>
      <c r="E115" s="407"/>
      <c r="F115" s="407"/>
      <c r="G115" s="407"/>
      <c r="H115" s="407"/>
      <c r="I115" s="407"/>
      <c r="J115" s="407"/>
      <c r="K115" s="407"/>
      <c r="L115" s="407"/>
      <c r="M115" s="407"/>
      <c r="N115" s="407"/>
      <c r="O115" s="407"/>
      <c r="P115" s="407"/>
      <c r="Q115" s="407"/>
      <c r="R115" s="407"/>
      <c r="S115" s="408"/>
      <c r="T115" s="409"/>
      <c r="U115" s="410">
        <f>U108+U109+U110+U111+U112+U113+U114</f>
        <v>191326</v>
      </c>
      <c r="V115" s="411"/>
      <c r="W115" s="378"/>
    </row>
    <row r="116" spans="2:23" x14ac:dyDescent="0.25">
      <c r="B116" s="412" t="s">
        <v>122</v>
      </c>
      <c r="C116" s="413"/>
      <c r="D116" s="413"/>
      <c r="E116" s="413"/>
      <c r="F116" s="413"/>
      <c r="G116" s="413"/>
      <c r="H116" s="413"/>
      <c r="I116" s="413"/>
      <c r="J116" s="413"/>
      <c r="K116" s="413"/>
      <c r="L116" s="413"/>
      <c r="M116" s="413"/>
      <c r="N116" s="413"/>
      <c r="O116" s="413"/>
      <c r="P116" s="413"/>
      <c r="Q116" s="413"/>
      <c r="R116" s="413"/>
      <c r="S116" s="414"/>
      <c r="T116" s="415"/>
      <c r="U116" s="416">
        <f>U107-U115</f>
        <v>64682.229999999981</v>
      </c>
      <c r="V116" s="417"/>
      <c r="W116" s="378"/>
    </row>
    <row r="117" spans="2:23" x14ac:dyDescent="0.25">
      <c r="B117" s="418"/>
      <c r="C117" s="419" t="s">
        <v>123</v>
      </c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3"/>
      <c r="U117" s="420"/>
      <c r="V117" s="420"/>
      <c r="W117" s="378"/>
    </row>
    <row r="118" spans="2:23" x14ac:dyDescent="0.25">
      <c r="B118" s="421"/>
      <c r="C118" s="422"/>
      <c r="D118" s="422"/>
      <c r="E118" s="422"/>
      <c r="F118" s="422"/>
      <c r="G118" s="422"/>
      <c r="H118" s="422"/>
      <c r="I118" s="422"/>
      <c r="J118" s="422"/>
      <c r="K118" s="422"/>
      <c r="L118" s="422"/>
      <c r="M118" s="422"/>
      <c r="N118" s="422"/>
      <c r="O118" s="422"/>
      <c r="P118" s="422"/>
      <c r="Q118" s="423"/>
      <c r="R118" s="423"/>
      <c r="S118" s="423"/>
      <c r="T118" s="424"/>
      <c r="U118" s="425"/>
      <c r="V118" s="425"/>
      <c r="W118" s="378"/>
    </row>
    <row r="119" spans="2:23" x14ac:dyDescent="0.25">
      <c r="B119" s="421"/>
      <c r="C119" s="426"/>
      <c r="D119" s="426"/>
      <c r="E119" s="426"/>
      <c r="F119" s="426"/>
      <c r="G119" s="426"/>
      <c r="H119" s="426"/>
      <c r="I119" s="426"/>
      <c r="J119" s="426"/>
      <c r="K119" s="426"/>
      <c r="L119" s="426"/>
      <c r="M119" s="426"/>
      <c r="N119" s="426"/>
      <c r="O119" s="426"/>
      <c r="P119" s="426"/>
      <c r="Q119" s="426"/>
      <c r="R119" s="426"/>
      <c r="S119" s="426"/>
      <c r="T119" s="427"/>
      <c r="U119" s="428"/>
      <c r="V119" s="428"/>
      <c r="W119" s="378"/>
    </row>
    <row r="120" spans="2:23" x14ac:dyDescent="0.25">
      <c r="B120" s="421"/>
      <c r="C120" s="422" t="s">
        <v>124</v>
      </c>
      <c r="D120" s="422"/>
      <c r="E120" s="422"/>
      <c r="F120" s="422"/>
      <c r="G120" s="422"/>
      <c r="H120" s="422"/>
      <c r="I120" s="422"/>
      <c r="J120" s="422"/>
      <c r="K120" s="422"/>
      <c r="L120" s="422"/>
      <c r="M120" s="422"/>
      <c r="N120" s="422"/>
      <c r="O120" s="422"/>
      <c r="P120" s="422"/>
      <c r="Q120" s="422"/>
      <c r="R120" s="422"/>
      <c r="S120" s="422"/>
      <c r="T120" s="422"/>
      <c r="U120" s="422"/>
      <c r="V120" s="422"/>
      <c r="W120" s="378"/>
    </row>
    <row r="121" spans="2:23" x14ac:dyDescent="0.25">
      <c r="B121" s="421"/>
      <c r="C121" s="429"/>
      <c r="D121" s="429"/>
      <c r="E121" s="429"/>
      <c r="F121" s="429"/>
      <c r="G121" s="429"/>
      <c r="H121" s="429"/>
      <c r="I121" s="429"/>
      <c r="J121" s="429"/>
      <c r="K121" s="429"/>
      <c r="L121" s="429"/>
      <c r="M121" s="429"/>
      <c r="N121" s="429"/>
      <c r="O121" s="429"/>
      <c r="P121" s="429"/>
      <c r="Q121" s="430"/>
      <c r="R121" s="430"/>
      <c r="S121" s="430"/>
      <c r="T121" s="427"/>
      <c r="U121" s="428"/>
      <c r="V121" s="428"/>
      <c r="W121" s="378"/>
    </row>
    <row r="122" spans="2:23" x14ac:dyDescent="0.25">
      <c r="B122" s="431"/>
      <c r="C122" s="422" t="s">
        <v>125</v>
      </c>
      <c r="D122" s="422"/>
      <c r="E122" s="422"/>
      <c r="F122" s="422"/>
      <c r="G122" s="422"/>
      <c r="H122" s="422"/>
      <c r="I122" s="422"/>
      <c r="J122" s="422"/>
      <c r="K122" s="422"/>
      <c r="L122" s="422"/>
      <c r="M122" s="422"/>
      <c r="N122" s="422"/>
      <c r="O122" s="422"/>
      <c r="P122" s="422"/>
      <c r="Q122" s="432"/>
      <c r="R122" s="432"/>
      <c r="S122" s="432"/>
      <c r="T122" s="433"/>
      <c r="U122" s="434"/>
      <c r="V122" s="434"/>
      <c r="W122" s="389"/>
    </row>
    <row r="123" spans="2:23" x14ac:dyDescent="0.25">
      <c r="B123" s="431"/>
      <c r="C123" s="422"/>
      <c r="D123" s="422"/>
      <c r="E123" s="422"/>
      <c r="F123" s="422"/>
      <c r="G123" s="422"/>
      <c r="H123" s="422"/>
      <c r="I123" s="422"/>
      <c r="J123" s="422"/>
      <c r="K123" s="422"/>
      <c r="L123" s="422"/>
      <c r="M123" s="422"/>
      <c r="N123" s="422"/>
      <c r="O123" s="422"/>
      <c r="P123" s="422"/>
      <c r="Q123" s="435"/>
      <c r="R123" s="435"/>
      <c r="S123" s="435"/>
      <c r="T123" s="436"/>
      <c r="U123" s="434"/>
      <c r="V123" s="434"/>
      <c r="W123" s="389"/>
    </row>
    <row r="124" spans="2:23" x14ac:dyDescent="0.25">
      <c r="B124" s="437"/>
      <c r="C124" s="422"/>
      <c r="D124" s="422"/>
      <c r="E124" s="422"/>
      <c r="F124" s="422"/>
      <c r="G124" s="422"/>
      <c r="H124" s="422"/>
      <c r="I124" s="422"/>
      <c r="J124" s="422"/>
      <c r="K124" s="422"/>
      <c r="L124" s="422"/>
      <c r="M124" s="422"/>
      <c r="N124" s="422"/>
      <c r="O124" s="422"/>
      <c r="P124" s="422"/>
      <c r="Q124" s="423"/>
      <c r="R124" s="423"/>
      <c r="S124" s="423"/>
      <c r="T124" s="368"/>
      <c r="U124" s="434"/>
      <c r="V124" s="434"/>
      <c r="W124" s="389"/>
    </row>
    <row r="125" spans="2:23" x14ac:dyDescent="0.25">
      <c r="B125" s="437"/>
      <c r="C125" s="422"/>
      <c r="D125" s="422"/>
      <c r="E125" s="422"/>
      <c r="F125" s="422"/>
      <c r="G125" s="422"/>
      <c r="H125" s="422"/>
      <c r="I125" s="422"/>
      <c r="J125" s="422"/>
      <c r="K125" s="422"/>
      <c r="L125" s="422"/>
      <c r="M125" s="422"/>
      <c r="N125" s="422"/>
      <c r="O125" s="422"/>
      <c r="P125" s="422"/>
      <c r="Q125" s="438"/>
      <c r="R125" s="438"/>
      <c r="S125" s="438"/>
      <c r="T125" s="438"/>
      <c r="U125" s="439"/>
      <c r="V125" s="439"/>
      <c r="W125" s="378"/>
    </row>
    <row r="126" spans="2:23" x14ac:dyDescent="0.25">
      <c r="B126" s="440"/>
      <c r="C126" s="440"/>
      <c r="D126" s="440"/>
      <c r="E126" s="440"/>
      <c r="F126" s="440"/>
      <c r="G126" s="440"/>
      <c r="H126" s="440"/>
      <c r="I126" s="440"/>
      <c r="J126" s="440"/>
      <c r="K126" s="440"/>
      <c r="L126" s="440"/>
      <c r="M126" s="440"/>
      <c r="N126" s="440"/>
      <c r="O126" s="440"/>
      <c r="P126" s="440"/>
      <c r="Q126" s="441"/>
      <c r="R126" s="441"/>
      <c r="S126" s="441"/>
      <c r="T126" s="442"/>
      <c r="U126" s="443"/>
      <c r="V126" s="443"/>
      <c r="W126" s="378"/>
    </row>
    <row r="127" spans="2:23" x14ac:dyDescent="0.25">
      <c r="B127" s="441"/>
      <c r="C127" s="441"/>
      <c r="D127" s="441"/>
      <c r="E127" s="441"/>
      <c r="F127" s="441"/>
      <c r="G127" s="441"/>
      <c r="H127" s="441"/>
      <c r="I127" s="441"/>
      <c r="J127" s="441"/>
      <c r="K127" s="441"/>
      <c r="L127" s="441"/>
      <c r="M127" s="441"/>
      <c r="N127" s="441"/>
      <c r="O127" s="441"/>
      <c r="P127" s="441"/>
      <c r="Q127" s="441"/>
      <c r="R127" s="441"/>
      <c r="S127" s="441"/>
      <c r="T127" s="441"/>
      <c r="U127" s="441"/>
      <c r="V127" s="441"/>
      <c r="W127" s="441"/>
    </row>
    <row r="128" spans="2:23" x14ac:dyDescent="0.25">
      <c r="B128" s="444"/>
      <c r="C128" s="445"/>
      <c r="D128" s="445"/>
      <c r="E128" s="445"/>
      <c r="F128" s="445"/>
      <c r="G128" s="445"/>
      <c r="H128" s="445"/>
      <c r="I128" s="445"/>
      <c r="J128" s="445"/>
      <c r="K128" s="445"/>
      <c r="L128" s="445"/>
      <c r="M128" s="445"/>
      <c r="N128" s="445"/>
      <c r="O128" s="445"/>
      <c r="P128" s="445"/>
      <c r="Q128" s="445"/>
      <c r="R128" s="445"/>
      <c r="S128" s="445"/>
      <c r="T128" s="446"/>
      <c r="U128" s="447"/>
      <c r="V128" s="447"/>
      <c r="W128" s="447"/>
    </row>
    <row r="129" spans="2:23" x14ac:dyDescent="0.25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448"/>
      <c r="V129" s="448"/>
      <c r="W129" s="442"/>
    </row>
    <row r="130" spans="2:23" x14ac:dyDescent="0.25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449"/>
      <c r="V130" s="20"/>
      <c r="W130" s="442"/>
    </row>
    <row r="131" spans="2:23" x14ac:dyDescent="0.25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20"/>
      <c r="V131" s="20"/>
      <c r="W131" s="442"/>
    </row>
    <row r="132" spans="2:23" x14ac:dyDescent="0.25">
      <c r="B132" s="450"/>
      <c r="C132" s="450"/>
      <c r="D132" s="450"/>
      <c r="E132" s="450"/>
      <c r="F132" s="450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50"/>
      <c r="R132" s="450"/>
      <c r="S132" s="450"/>
      <c r="T132" s="431"/>
      <c r="U132" s="451"/>
      <c r="V132" s="451"/>
      <c r="W132" s="442"/>
    </row>
    <row r="133" spans="2:23" x14ac:dyDescent="0.25">
      <c r="B133" s="452"/>
      <c r="C133" s="452"/>
      <c r="D133" s="452"/>
      <c r="E133" s="452"/>
      <c r="F133" s="452"/>
      <c r="G133" s="452"/>
      <c r="H133" s="452"/>
      <c r="I133" s="452"/>
      <c r="J133" s="452"/>
      <c r="K133" s="452"/>
      <c r="L133" s="452"/>
      <c r="M133" s="452"/>
      <c r="N133" s="452"/>
      <c r="O133" s="452"/>
      <c r="P133" s="452"/>
      <c r="Q133" s="452"/>
      <c r="R133" s="452"/>
      <c r="S133" s="452"/>
      <c r="T133" s="453"/>
      <c r="U133" s="451"/>
      <c r="V133" s="451"/>
      <c r="W133" s="442"/>
    </row>
    <row r="134" spans="2:23" x14ac:dyDescent="0.25">
      <c r="B134" s="452"/>
      <c r="C134" s="452"/>
      <c r="D134" s="452"/>
      <c r="E134" s="452"/>
      <c r="F134" s="452"/>
      <c r="G134" s="452"/>
      <c r="H134" s="452"/>
      <c r="I134" s="452"/>
      <c r="J134" s="452"/>
      <c r="K134" s="452"/>
      <c r="L134" s="452"/>
      <c r="M134" s="452"/>
      <c r="N134" s="452"/>
      <c r="O134" s="452"/>
      <c r="P134" s="452"/>
      <c r="Q134" s="452"/>
      <c r="R134" s="452"/>
      <c r="S134" s="452"/>
      <c r="T134" s="453"/>
      <c r="U134" s="451"/>
      <c r="V134" s="451"/>
      <c r="W134" s="442"/>
    </row>
    <row r="135" spans="2:23" x14ac:dyDescent="0.25">
      <c r="B135" s="454"/>
      <c r="C135" s="422"/>
      <c r="D135" s="422"/>
      <c r="E135" s="422"/>
      <c r="F135" s="422"/>
      <c r="G135" s="422"/>
      <c r="H135" s="422"/>
      <c r="I135" s="422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55"/>
      <c r="U135" s="456"/>
      <c r="V135" s="456"/>
      <c r="W135" s="442"/>
    </row>
    <row r="136" spans="2:23" x14ac:dyDescent="0.25">
      <c r="B136" s="454"/>
      <c r="C136" s="422"/>
      <c r="D136" s="422"/>
      <c r="E136" s="422"/>
      <c r="F136" s="422"/>
      <c r="G136" s="422"/>
      <c r="H136" s="422"/>
      <c r="I136" s="422"/>
      <c r="J136" s="422"/>
      <c r="K136" s="422"/>
      <c r="L136" s="422"/>
      <c r="M136" s="422"/>
      <c r="N136" s="422"/>
      <c r="O136" s="422"/>
      <c r="P136" s="422"/>
      <c r="Q136" s="422"/>
      <c r="R136" s="422"/>
      <c r="S136" s="422"/>
      <c r="T136" s="455"/>
      <c r="U136" s="439"/>
      <c r="V136" s="439"/>
      <c r="W136" s="442"/>
    </row>
    <row r="137" spans="2:23" x14ac:dyDescent="0.25">
      <c r="B137" s="452"/>
      <c r="C137" s="452"/>
      <c r="D137" s="452"/>
      <c r="E137" s="452"/>
      <c r="F137" s="452"/>
      <c r="G137" s="452"/>
      <c r="H137" s="452"/>
      <c r="I137" s="452"/>
      <c r="J137" s="452"/>
      <c r="K137" s="452"/>
      <c r="L137" s="452"/>
      <c r="M137" s="452"/>
      <c r="N137" s="452"/>
      <c r="O137" s="452"/>
      <c r="P137" s="452"/>
      <c r="Q137" s="452"/>
      <c r="R137" s="452"/>
      <c r="S137" s="452"/>
      <c r="T137" s="453"/>
      <c r="U137" s="451"/>
      <c r="V137" s="451"/>
      <c r="W137" s="442"/>
    </row>
    <row r="138" spans="2:23" x14ac:dyDescent="0.25">
      <c r="B138" s="457"/>
      <c r="C138" s="457"/>
      <c r="D138" s="457"/>
      <c r="E138" s="457"/>
      <c r="F138" s="457"/>
      <c r="G138" s="457"/>
      <c r="H138" s="24"/>
      <c r="I138" s="24"/>
      <c r="J138" s="24"/>
      <c r="K138" s="24"/>
      <c r="L138" s="24"/>
      <c r="M138" s="24"/>
      <c r="N138" s="24"/>
      <c r="O138" s="24"/>
      <c r="P138" s="24"/>
      <c r="Q138" s="442"/>
      <c r="R138" s="442"/>
      <c r="S138" s="442"/>
      <c r="T138" s="442"/>
      <c r="U138" s="458"/>
      <c r="V138" s="458"/>
      <c r="W138" s="442"/>
    </row>
    <row r="139" spans="2:23" x14ac:dyDescent="0.25">
      <c r="B139" s="459"/>
      <c r="C139" s="459"/>
      <c r="D139" s="459"/>
      <c r="E139" s="459"/>
      <c r="F139" s="459"/>
      <c r="G139" s="459"/>
      <c r="H139" s="459"/>
      <c r="I139" s="459"/>
      <c r="J139" s="459"/>
      <c r="K139" s="459"/>
      <c r="L139" s="459"/>
      <c r="M139" s="459"/>
      <c r="N139" s="459"/>
      <c r="O139" s="459"/>
      <c r="P139" s="459"/>
      <c r="Q139" s="459"/>
      <c r="R139" s="459"/>
      <c r="S139" s="459"/>
      <c r="T139" s="459"/>
      <c r="U139" s="459"/>
      <c r="V139" s="459"/>
      <c r="W139" s="442"/>
    </row>
    <row r="140" spans="2:23" x14ac:dyDescent="0.25">
      <c r="B140" s="452"/>
      <c r="C140" s="452"/>
      <c r="D140" s="452"/>
      <c r="E140" s="452"/>
      <c r="F140" s="452"/>
      <c r="G140" s="452"/>
      <c r="H140" s="452"/>
      <c r="I140" s="452"/>
      <c r="J140" s="452"/>
      <c r="K140" s="452"/>
      <c r="L140" s="452"/>
      <c r="M140" s="452"/>
      <c r="N140" s="452"/>
      <c r="O140" s="452"/>
      <c r="P140" s="452"/>
      <c r="Q140" s="452"/>
      <c r="R140" s="452"/>
      <c r="S140" s="452"/>
      <c r="T140" s="453"/>
      <c r="U140" s="434"/>
      <c r="V140" s="434"/>
      <c r="W140" s="442"/>
    </row>
    <row r="141" spans="2:23" x14ac:dyDescent="0.25">
      <c r="B141" s="452"/>
      <c r="C141" s="452"/>
      <c r="D141" s="452"/>
      <c r="E141" s="452"/>
      <c r="F141" s="452"/>
      <c r="G141" s="452"/>
      <c r="H141" s="452"/>
      <c r="I141" s="452"/>
      <c r="J141" s="452"/>
      <c r="K141" s="452"/>
      <c r="L141" s="452"/>
      <c r="M141" s="452"/>
      <c r="N141" s="452"/>
      <c r="O141" s="452"/>
      <c r="P141" s="452"/>
      <c r="Q141" s="452"/>
      <c r="R141" s="452"/>
      <c r="S141" s="452"/>
      <c r="T141" s="453"/>
      <c r="U141" s="434"/>
      <c r="V141" s="434"/>
      <c r="W141" s="442"/>
    </row>
  </sheetData>
  <mergeCells count="379">
    <mergeCell ref="B140:S140"/>
    <mergeCell ref="U140:V140"/>
    <mergeCell ref="B141:S141"/>
    <mergeCell ref="U141:V141"/>
    <mergeCell ref="C136:S136"/>
    <mergeCell ref="U136:V136"/>
    <mergeCell ref="B137:S137"/>
    <mergeCell ref="U137:V137"/>
    <mergeCell ref="H138:P138"/>
    <mergeCell ref="B139:V139"/>
    <mergeCell ref="B133:S133"/>
    <mergeCell ref="U133:V133"/>
    <mergeCell ref="B134:S134"/>
    <mergeCell ref="U134:V134"/>
    <mergeCell ref="C135:S135"/>
    <mergeCell ref="U135:V135"/>
    <mergeCell ref="B127:W127"/>
    <mergeCell ref="B128:S128"/>
    <mergeCell ref="U128:W128"/>
    <mergeCell ref="U129:V129"/>
    <mergeCell ref="B132:S132"/>
    <mergeCell ref="U132:V132"/>
    <mergeCell ref="C125:P125"/>
    <mergeCell ref="Q125:T125"/>
    <mergeCell ref="U125:V125"/>
    <mergeCell ref="B126:P126"/>
    <mergeCell ref="Q126:S126"/>
    <mergeCell ref="U126:V126"/>
    <mergeCell ref="C123:P123"/>
    <mergeCell ref="Q123:S123"/>
    <mergeCell ref="U123:V123"/>
    <mergeCell ref="C124:P124"/>
    <mergeCell ref="Q124:S124"/>
    <mergeCell ref="U124:V124"/>
    <mergeCell ref="C119:S119"/>
    <mergeCell ref="U119:V119"/>
    <mergeCell ref="C120:V120"/>
    <mergeCell ref="Q121:S121"/>
    <mergeCell ref="U121:V121"/>
    <mergeCell ref="C122:P122"/>
    <mergeCell ref="Q122:S122"/>
    <mergeCell ref="U122:V122"/>
    <mergeCell ref="B116:S116"/>
    <mergeCell ref="U116:V116"/>
    <mergeCell ref="C117:T117"/>
    <mergeCell ref="U117:V117"/>
    <mergeCell ref="C118:P118"/>
    <mergeCell ref="Q118:S118"/>
    <mergeCell ref="U118:V118"/>
    <mergeCell ref="C113:S113"/>
    <mergeCell ref="U113:V113"/>
    <mergeCell ref="C114:S114"/>
    <mergeCell ref="U114:V114"/>
    <mergeCell ref="B115:S115"/>
    <mergeCell ref="U115:V115"/>
    <mergeCell ref="C110:S110"/>
    <mergeCell ref="U110:V110"/>
    <mergeCell ref="C111:S111"/>
    <mergeCell ref="U111:V111"/>
    <mergeCell ref="C112:S112"/>
    <mergeCell ref="U112:V112"/>
    <mergeCell ref="B107:S107"/>
    <mergeCell ref="U107:V107"/>
    <mergeCell ref="C108:S108"/>
    <mergeCell ref="U108:V108"/>
    <mergeCell ref="C109:S109"/>
    <mergeCell ref="U109:V109"/>
    <mergeCell ref="B103:T103"/>
    <mergeCell ref="U103:W103"/>
    <mergeCell ref="B104:V104"/>
    <mergeCell ref="B105:S105"/>
    <mergeCell ref="U105:V105"/>
    <mergeCell ref="B106:S106"/>
    <mergeCell ref="U106:V106"/>
    <mergeCell ref="C99:P99"/>
    <mergeCell ref="Q99:S99"/>
    <mergeCell ref="U99:V99"/>
    <mergeCell ref="C100:P100"/>
    <mergeCell ref="Q100:S100"/>
    <mergeCell ref="B101:P101"/>
    <mergeCell ref="Q101:S101"/>
    <mergeCell ref="U101:V101"/>
    <mergeCell ref="C96:P96"/>
    <mergeCell ref="Q96:S96"/>
    <mergeCell ref="C97:P97"/>
    <mergeCell ref="Q97:S97"/>
    <mergeCell ref="U97:V97"/>
    <mergeCell ref="C98:P98"/>
    <mergeCell ref="Q98:S98"/>
    <mergeCell ref="U98:V98"/>
    <mergeCell ref="C93:P93"/>
    <mergeCell ref="Q93:S93"/>
    <mergeCell ref="U93:V93"/>
    <mergeCell ref="Q94:S94"/>
    <mergeCell ref="U94:V94"/>
    <mergeCell ref="C95:P95"/>
    <mergeCell ref="Q95:S95"/>
    <mergeCell ref="U95:V95"/>
    <mergeCell ref="C91:P91"/>
    <mergeCell ref="Q91:S91"/>
    <mergeCell ref="U91:V91"/>
    <mergeCell ref="C92:P92"/>
    <mergeCell ref="Q92:S92"/>
    <mergeCell ref="U92:V92"/>
    <mergeCell ref="C89:P89"/>
    <mergeCell ref="Q89:S89"/>
    <mergeCell ref="U89:V89"/>
    <mergeCell ref="C90:P90"/>
    <mergeCell ref="Q90:S90"/>
    <mergeCell ref="U90:V90"/>
    <mergeCell ref="C87:P87"/>
    <mergeCell ref="Q87:S87"/>
    <mergeCell ref="U87:V87"/>
    <mergeCell ref="C88:P88"/>
    <mergeCell ref="Q88:S88"/>
    <mergeCell ref="U88:V88"/>
    <mergeCell ref="C85:P85"/>
    <mergeCell ref="Q85:S85"/>
    <mergeCell ref="U85:V85"/>
    <mergeCell ref="C86:P86"/>
    <mergeCell ref="Q86:S86"/>
    <mergeCell ref="U86:V86"/>
    <mergeCell ref="C80:P80"/>
    <mergeCell ref="U80:V80"/>
    <mergeCell ref="C82:P82"/>
    <mergeCell ref="Q82:S82"/>
    <mergeCell ref="U82:V82"/>
    <mergeCell ref="C83:P83"/>
    <mergeCell ref="U83:V83"/>
    <mergeCell ref="C78:P78"/>
    <mergeCell ref="Q78:S78"/>
    <mergeCell ref="U78:V78"/>
    <mergeCell ref="C79:P79"/>
    <mergeCell ref="Q79:S79"/>
    <mergeCell ref="U79:V79"/>
    <mergeCell ref="C73:P73"/>
    <mergeCell ref="U73:V73"/>
    <mergeCell ref="C74:P74"/>
    <mergeCell ref="C75:P75"/>
    <mergeCell ref="U75:V75"/>
    <mergeCell ref="C76:P76"/>
    <mergeCell ref="C71:P71"/>
    <mergeCell ref="Q71:S71"/>
    <mergeCell ref="U71:V71"/>
    <mergeCell ref="C72:P72"/>
    <mergeCell ref="Q72:S72"/>
    <mergeCell ref="U72:V72"/>
    <mergeCell ref="C66:P66"/>
    <mergeCell ref="C67:P67"/>
    <mergeCell ref="C68:P68"/>
    <mergeCell ref="Q68:S68"/>
    <mergeCell ref="U68:V68"/>
    <mergeCell ref="C69:P69"/>
    <mergeCell ref="Q69:S69"/>
    <mergeCell ref="U69:V69"/>
    <mergeCell ref="C64:P64"/>
    <mergeCell ref="Q64:S64"/>
    <mergeCell ref="U64:V64"/>
    <mergeCell ref="C65:P65"/>
    <mergeCell ref="Q65:S65"/>
    <mergeCell ref="U65:V65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U57:V57"/>
    <mergeCell ref="C58:P58"/>
    <mergeCell ref="U58:V58"/>
    <mergeCell ref="C59:P59"/>
    <mergeCell ref="Q59:S59"/>
    <mergeCell ref="U59:V59"/>
    <mergeCell ref="C52:P52"/>
    <mergeCell ref="C53:P53"/>
    <mergeCell ref="C54:P54"/>
    <mergeCell ref="C55:P55"/>
    <mergeCell ref="C56:P56"/>
    <mergeCell ref="C57:P57"/>
    <mergeCell ref="C49:P49"/>
    <mergeCell ref="Q49:S49"/>
    <mergeCell ref="U49:V49"/>
    <mergeCell ref="C51:P51"/>
    <mergeCell ref="Q51:S51"/>
    <mergeCell ref="U51:V51"/>
    <mergeCell ref="C46:P46"/>
    <mergeCell ref="Q46:S46"/>
    <mergeCell ref="U46:V46"/>
    <mergeCell ref="C47:P47"/>
    <mergeCell ref="U47:V47"/>
    <mergeCell ref="C48:P48"/>
    <mergeCell ref="Q48:S48"/>
    <mergeCell ref="U48:V48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R38:AV38"/>
    <mergeCell ref="AW38:AX38"/>
    <mergeCell ref="AY38:AY39"/>
    <mergeCell ref="B39:N39"/>
    <mergeCell ref="O39:P39"/>
    <mergeCell ref="Q39:S39"/>
    <mergeCell ref="T39:W39"/>
    <mergeCell ref="AR39:AT39"/>
    <mergeCell ref="AU39:AV39"/>
    <mergeCell ref="B38:I38"/>
    <mergeCell ref="J38:K38"/>
    <mergeCell ref="L38:N38"/>
    <mergeCell ref="O38:P38"/>
    <mergeCell ref="Q38:S38"/>
    <mergeCell ref="AC38:AQ39"/>
    <mergeCell ref="B36:I36"/>
    <mergeCell ref="J36:K36"/>
    <mergeCell ref="L36:N36"/>
    <mergeCell ref="O36:P36"/>
    <mergeCell ref="Q36:S36"/>
    <mergeCell ref="B37:I37"/>
    <mergeCell ref="J37:K37"/>
    <mergeCell ref="L37:N37"/>
    <mergeCell ref="O37:P37"/>
    <mergeCell ref="Q37:S37"/>
    <mergeCell ref="B34:I34"/>
    <mergeCell ref="J34:K34"/>
    <mergeCell ref="L34:N34"/>
    <mergeCell ref="O34:P34"/>
    <mergeCell ref="Q34:S34"/>
    <mergeCell ref="B35:I35"/>
    <mergeCell ref="J35:K35"/>
    <mergeCell ref="L35:N35"/>
    <mergeCell ref="O35:P35"/>
    <mergeCell ref="Q35:S35"/>
    <mergeCell ref="B32:I32"/>
    <mergeCell ref="J32:K32"/>
    <mergeCell ref="L32:N32"/>
    <mergeCell ref="O32:P32"/>
    <mergeCell ref="Q32:S32"/>
    <mergeCell ref="B33:I33"/>
    <mergeCell ref="J33:K33"/>
    <mergeCell ref="L33:N33"/>
    <mergeCell ref="O33:P33"/>
    <mergeCell ref="Q33:S33"/>
    <mergeCell ref="B30:I30"/>
    <mergeCell ref="J30:K30"/>
    <mergeCell ref="L30:N30"/>
    <mergeCell ref="O30:P30"/>
    <mergeCell ref="Q30:S30"/>
    <mergeCell ref="B31:I31"/>
    <mergeCell ref="J31:K31"/>
    <mergeCell ref="L31:N31"/>
    <mergeCell ref="O31:P31"/>
    <mergeCell ref="Q31:S31"/>
    <mergeCell ref="B28:I28"/>
    <mergeCell ref="J28:K28"/>
    <mergeCell ref="L28:N28"/>
    <mergeCell ref="O28:P28"/>
    <mergeCell ref="Q28:S28"/>
    <mergeCell ref="B29:I29"/>
    <mergeCell ref="J29:K29"/>
    <mergeCell ref="L29:N29"/>
    <mergeCell ref="O29:P29"/>
    <mergeCell ref="Q29:S29"/>
    <mergeCell ref="C26:P26"/>
    <mergeCell ref="B27:I27"/>
    <mergeCell ref="J27:K27"/>
    <mergeCell ref="L27:N27"/>
    <mergeCell ref="O27:P27"/>
    <mergeCell ref="Q27:S27"/>
    <mergeCell ref="B24:I24"/>
    <mergeCell ref="J24:K24"/>
    <mergeCell ref="L24:N24"/>
    <mergeCell ref="O24:P24"/>
    <mergeCell ref="Q24:S24"/>
    <mergeCell ref="B25:N25"/>
    <mergeCell ref="O25:S25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K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27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Орджон.83(20)</vt:lpstr>
      <vt:lpstr>'Орджон.83(20)'!Область_печати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2021-03-27T17:42:04Z</dcterms:created>
  <dcterms:modified xsi:type="dcterms:W3CDTF">2021-03-27T17:42:05Z</dcterms:modified>
</cp:coreProperties>
</file>