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90522396-0D78-49A0-8C7B-F8594C3873CC}" xr6:coauthVersionLast="45" xr6:coauthVersionMax="45" xr10:uidLastSave="{00000000-0000-0000-0000-000000000000}"/>
  <bookViews>
    <workbookView xWindow="-120" yWindow="-120" windowWidth="29040" windowHeight="15840" xr2:uid="{306893A3-A6ED-47AB-A077-3F0F9222374F}"/>
  </bookViews>
  <sheets>
    <sheet name="К.Маркса,10(20)" sheetId="1" r:id="rId1"/>
  </sheets>
  <definedNames>
    <definedName name="_xlnm.Print_Area" localSheetId="0">'К.Маркса,10(20)'!$A$1:$W$136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10" i="1" l="1"/>
  <c r="U105" i="1"/>
  <c r="U106" i="1" s="1"/>
  <c r="U111" i="1" s="1"/>
  <c r="T100" i="1"/>
  <c r="Q98" i="1"/>
  <c r="U98" i="1" s="1"/>
  <c r="W98" i="1" s="1"/>
  <c r="Q96" i="1"/>
  <c r="U94" i="1"/>
  <c r="W94" i="1" s="1"/>
  <c r="U91" i="1"/>
  <c r="U90" i="1" s="1"/>
  <c r="W90" i="1" s="1"/>
  <c r="W88" i="1"/>
  <c r="U88" i="1"/>
  <c r="Q88" i="1"/>
  <c r="U84" i="1"/>
  <c r="W84" i="1" s="1"/>
  <c r="U82" i="1"/>
  <c r="U81" i="1"/>
  <c r="W81" i="1" s="1"/>
  <c r="W75" i="1"/>
  <c r="U75" i="1"/>
  <c r="Q75" i="1"/>
  <c r="Q57" i="1"/>
  <c r="U57" i="1" s="1"/>
  <c r="W57" i="1" s="1"/>
  <c r="W43" i="1"/>
  <c r="U43" i="1"/>
  <c r="Q43" i="1"/>
  <c r="AX40" i="1"/>
  <c r="AY40" i="1" s="1"/>
  <c r="AW40" i="1"/>
  <c r="AU40" i="1"/>
  <c r="AR40" i="1"/>
  <c r="Q38" i="1"/>
  <c r="Q37" i="1"/>
  <c r="Q36" i="1"/>
  <c r="Q35" i="1"/>
  <c r="Q34" i="1"/>
  <c r="O33" i="1"/>
  <c r="L33" i="1"/>
  <c r="J33" i="1"/>
  <c r="Q33" i="1" s="1"/>
  <c r="Q32" i="1"/>
  <c r="Q31" i="1"/>
  <c r="Q30" i="1"/>
  <c r="Q29" i="1"/>
  <c r="Q28" i="1"/>
  <c r="Q27" i="1"/>
  <c r="Q26" i="1"/>
  <c r="O24" i="1"/>
  <c r="L23" i="1"/>
  <c r="Q23" i="1" s="1"/>
  <c r="Q22" i="1"/>
  <c r="Q21" i="1"/>
  <c r="O21" i="1"/>
  <c r="L21" i="1"/>
  <c r="G9" i="1"/>
  <c r="W96" i="1" s="1"/>
  <c r="Q49" i="1" l="1"/>
  <c r="U49" i="1" s="1"/>
  <c r="W49" i="1" s="1"/>
  <c r="Q81" i="1"/>
  <c r="Q100" i="1" s="1"/>
  <c r="Q84" i="1"/>
  <c r="Q68" i="1"/>
  <c r="U68" i="1" s="1"/>
  <c r="W68" i="1" s="1"/>
  <c r="W100" i="1" s="1"/>
  <c r="Q90" i="1"/>
  <c r="Q94" i="1"/>
  <c r="U100" i="1" l="1"/>
  <c r="U102" i="1" s="1"/>
</calcChain>
</file>

<file path=xl/sharedStrings.xml><?xml version="1.0" encoding="utf-8"?>
<sst xmlns="http://schemas.openxmlformats.org/spreadsheetml/2006/main" count="129" uniqueCount="120">
  <si>
    <t>МУЖРЭП №5</t>
  </si>
  <si>
    <t>Лицевой счет по начислению и расходованию денежных средств</t>
  </si>
  <si>
    <t>период</t>
  </si>
  <si>
    <t>по</t>
  </si>
  <si>
    <t>К.Маркса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</si>
  <si>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</si>
  <si>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</si>
  <si>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</si>
  <si>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</si>
  <si>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</si>
  <si>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</si>
  <si>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</si>
  <si>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металл</t>
  </si>
  <si>
    <t>Газ, х/в, ц/отопл., водоотведение, электоснабжение, водогрейные 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</si>
  <si>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</si>
  <si>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</si>
  <si>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</si>
  <si>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</si>
  <si>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</si>
  <si>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</si>
  <si>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хвс-129,0, э.э-1090,0</t>
  </si>
  <si>
    <t>S подвала (м2)</t>
  </si>
  <si>
    <t>кол-во человек</t>
  </si>
  <si>
    <t>матер-л стен</t>
  </si>
  <si>
    <t>кирпич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</si>
  <si>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</si>
  <si>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</si>
  <si>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</si>
  <si>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</si>
  <si>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</si>
  <si>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</si>
  <si>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</si>
  <si>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</si>
  <si>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</si>
  <si>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В том числе 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</si>
  <si>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</si>
  <si>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</si>
  <si>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</si>
  <si>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</si>
  <si>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</si>
  <si>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</si>
  <si>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</si>
  <si>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</si>
  <si>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</si>
  <si>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</si>
  <si>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</si>
  <si>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</si>
  <si>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Тепловая энергия га отопление и гвс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</si>
  <si>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</si>
  <si>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</si>
  <si>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</si>
  <si>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</si>
  <si>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</si>
  <si>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</si>
  <si>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</si>
  <si>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Расходы по содержанию общего имущества МКД (Э.Э)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</si>
  <si>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</si>
  <si>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</si>
  <si>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</si>
  <si>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</si>
  <si>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</si>
  <si>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</si>
  <si>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</si>
  <si>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</si>
  <si>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Выписка Росреестра акт 127 от 01.06.2020</t>
  </si>
  <si>
    <t>Тех.диагностирование газ.оборудования акт№11-4/156 от 11.08.20(Инженерный центр)</t>
  </si>
  <si>
    <t>Замена участка канализационных труб акт от 03.11.20 смета</t>
  </si>
  <si>
    <r>
      <t>Аварийное обслуживание  систем отопления,ГВС,ХВС,В/О,электроснабжения МКД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</si>
  <si>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</si>
  <si>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>Обследование инжинерных сетей хвс,гвс,отопления,водоотведенияя</t>
  </si>
  <si>
    <t xml:space="preserve">Выезд на обследование гвс </t>
  </si>
  <si>
    <t xml:space="preserve">Выезд на обследование канализации  </t>
  </si>
  <si>
    <t>МУП ЖЭУ №7 аварийное обслуживание</t>
  </si>
  <si>
    <t>3</t>
  </si>
  <si>
    <t>Техническое обслуживание инженерных сетей электроснабжения МКД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</si>
  <si>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</si>
  <si>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</si>
  <si>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</si>
  <si>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</si>
  <si>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</si>
  <si>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Замена ламп накаливания</t>
  </si>
  <si>
    <t>Осмотр и тех обслуживание электроустановок</t>
  </si>
  <si>
    <t>замена трансформатора тока</t>
  </si>
  <si>
    <t>4</t>
  </si>
  <si>
    <t>Техническое обслуживание и содержание сетей теплоснабжения МКД</t>
  </si>
  <si>
    <t>Проверка на прогрев отопительных приборов с регулировкой, ревизия задвижек, слив и наполнение водой</t>
  </si>
  <si>
    <t>Ревизия Т/У системы отопления</t>
  </si>
  <si>
    <t>Промывка системы отопления</t>
  </si>
  <si>
    <t>Гидравлические испытания систем отопления и ТУ с помощью комрессора</t>
  </si>
  <si>
    <t xml:space="preserve">Метрологическая поверка приборов т/э </t>
  </si>
  <si>
    <t>5</t>
  </si>
  <si>
    <t>Поверка и прочистка дымоходов, вентканалов ИП Моисеенко</t>
  </si>
  <si>
    <t>акт№5 от 03.02.20</t>
  </si>
  <si>
    <t>акт№27 от 207.07.2020</t>
  </si>
  <si>
    <t>акт №54 от 09.11.20</t>
  </si>
  <si>
    <t>6</t>
  </si>
  <si>
    <t>ТО узла учета расхода тепловой энергии АО "Теплосеть"</t>
  </si>
  <si>
    <t>акты:У-879 от 24.02.20,У-1572 от 24.03.20,У-2225 от 24.04.2020,У-5751 от 26.10.20,У-6444 от 25.11.20,У-7748 от 28.12.20</t>
  </si>
  <si>
    <t>7</t>
  </si>
  <si>
    <t>ТО внутридомовых и наружних газопроводов  по договору "Ставропольгоргаз"</t>
  </si>
  <si>
    <t>ТО внутридомовых и наружних газопроводов: акт В159 от 21.04.2020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</si>
  <si>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</si>
  <si>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</si>
  <si>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</si>
  <si>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акт 536 от 30.09.20 (ООО Микст)</t>
  </si>
  <si>
    <t>Услуга по управлению многоквартирным домом</t>
  </si>
  <si>
    <t>Содержание и тех обслуживание жилья</t>
  </si>
  <si>
    <t>Услуги СГРЦ(ГИС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</si>
  <si>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</si>
  <si>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</si>
  <si>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расход)минус одн хвс, одн э.э)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</si>
  <si>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</si>
  <si>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</si>
  <si>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2020 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</si>
  <si>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</si>
  <si>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</si>
  <si>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 г.</t>
    </r>
  </si>
  <si>
    <t>Результат</t>
  </si>
  <si>
    <t xml:space="preserve">Экономист:                            __________________                           И.В.Семенихина                                         </t>
  </si>
  <si>
    <t>Старший по дому:             ___________________                         Г.Е.Ресенчук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</si>
</sst>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sz val="9"/>
      <name val="Arial"/>
      <family val="2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38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right" wrapText="1"/>
    </xf>
    <xf numFmtId="0" fontId="1" fillId="3" borderId="0" xfId="0" applyFont="1" applyFill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164" fontId="4" fillId="3" borderId="5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center" wrapText="1"/>
    </xf>
    <xf numFmtId="1" fontId="4" fillId="3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wrapText="1"/>
    </xf>
    <xf numFmtId="0" fontId="8" fillId="3" borderId="0" xfId="0" applyFont="1" applyFill="1" applyAlignment="1">
      <alignment horizontal="right" wrapText="1"/>
    </xf>
    <xf numFmtId="0" fontId="8" fillId="3" borderId="0" xfId="0" applyFont="1" applyFill="1" applyAlignment="1">
      <alignment horizontal="left" wrapText="1"/>
    </xf>
    <xf numFmtId="0" fontId="4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0" fillId="6" borderId="0" xfId="0" applyNumberFormat="1" applyFont="1" applyFill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2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3" fillId="3" borderId="5" xfId="0" applyNumberFormat="1" applyFont="1" applyFill="1" applyBorder="1" applyAlignment="1">
      <alignment horizontal="center" wrapText="1"/>
    </xf>
    <xf numFmtId="2" fontId="13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13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9" fillId="3" borderId="16" xfId="0" applyFont="1" applyFill="1" applyBorder="1" applyAlignment="1">
      <alignment horizontal="left"/>
    </xf>
    <xf numFmtId="2" fontId="11" fillId="3" borderId="8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9" fillId="3" borderId="22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3" fontId="13" fillId="3" borderId="0" xfId="0" applyNumberFormat="1" applyFont="1" applyFill="1" applyAlignment="1">
      <alignment horizontal="center"/>
    </xf>
    <xf numFmtId="0" fontId="15" fillId="0" borderId="0" xfId="0" applyFont="1"/>
    <xf numFmtId="0" fontId="16" fillId="3" borderId="16" xfId="0" applyFont="1" applyFill="1" applyBorder="1" applyAlignment="1">
      <alignment horizontal="center"/>
    </xf>
    <xf numFmtId="4" fontId="18" fillId="3" borderId="23" xfId="0" applyNumberFormat="1" applyFont="1" applyFill="1" applyBorder="1" applyAlignment="1">
      <alignment horizontal="center"/>
    </xf>
    <xf numFmtId="4" fontId="18" fillId="3" borderId="22" xfId="0" applyNumberFormat="1" applyFont="1" applyFill="1" applyBorder="1" applyAlignment="1">
      <alignment horizontal="center"/>
    </xf>
    <xf numFmtId="4" fontId="18" fillId="3" borderId="10" xfId="0" applyNumberFormat="1" applyFont="1" applyFill="1" applyBorder="1" applyAlignment="1">
      <alignment horizontal="center"/>
    </xf>
    <xf numFmtId="4" fontId="18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22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2" fontId="19" fillId="3" borderId="8" xfId="0" applyNumberFormat="1" applyFont="1" applyFill="1" applyBorder="1" applyAlignment="1">
      <alignment horizontal="center" wrapText="1"/>
    </xf>
    <xf numFmtId="2" fontId="19" fillId="3" borderId="5" xfId="0" applyNumberFormat="1" applyFont="1" applyFill="1" applyBorder="1" applyAlignment="1">
      <alignment horizontal="center" wrapText="1"/>
    </xf>
    <xf numFmtId="2" fontId="19" fillId="3" borderId="5" xfId="0" applyNumberFormat="1" applyFont="1" applyFill="1" applyBorder="1" applyAlignment="1">
      <alignment horizontal="center"/>
    </xf>
    <xf numFmtId="2" fontId="19" fillId="3" borderId="8" xfId="0" applyNumberFormat="1" applyFont="1" applyFill="1" applyBorder="1" applyAlignment="1">
      <alignment horizontal="center"/>
    </xf>
    <xf numFmtId="2" fontId="19" fillId="3" borderId="22" xfId="0" applyNumberFormat="1" applyFont="1" applyFill="1" applyBorder="1" applyAlignment="1">
      <alignment horizontal="center"/>
    </xf>
    <xf numFmtId="2" fontId="19" fillId="3" borderId="10" xfId="0" applyNumberFormat="1" applyFont="1" applyFill="1" applyBorder="1" applyAlignment="1">
      <alignment horizontal="center"/>
    </xf>
    <xf numFmtId="2" fontId="19" fillId="3" borderId="0" xfId="0" applyNumberFormat="1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2" fontId="9" fillId="3" borderId="8" xfId="0" applyNumberFormat="1" applyFont="1" applyFill="1" applyBorder="1" applyAlignment="1">
      <alignment horizontal="center" wrapText="1"/>
    </xf>
    <xf numFmtId="2" fontId="19" fillId="3" borderId="22" xfId="0" applyNumberFormat="1" applyFont="1" applyFill="1" applyBorder="1" applyAlignment="1">
      <alignment horizontal="center" wrapText="1"/>
    </xf>
    <xf numFmtId="2" fontId="19" fillId="3" borderId="10" xfId="0" applyNumberFormat="1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left"/>
    </xf>
    <xf numFmtId="0" fontId="21" fillId="3" borderId="22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left"/>
    </xf>
    <xf numFmtId="2" fontId="21" fillId="3" borderId="8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2" fontId="12" fillId="3" borderId="8" xfId="0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164" fontId="21" fillId="3" borderId="0" xfId="0" applyNumberFormat="1" applyFont="1" applyFill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2" fontId="11" fillId="3" borderId="5" xfId="0" applyNumberFormat="1" applyFont="1" applyFill="1" applyBorder="1" applyAlignment="1">
      <alignment horizontal="center" wrapText="1"/>
    </xf>
    <xf numFmtId="2" fontId="11" fillId="3" borderId="5" xfId="0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4" fontId="11" fillId="3" borderId="0" xfId="0" applyNumberFormat="1" applyFont="1" applyFill="1" applyAlignment="1">
      <alignment horizontal="center"/>
    </xf>
    <xf numFmtId="0" fontId="11" fillId="3" borderId="12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2" fontId="11" fillId="3" borderId="12" xfId="0" applyNumberFormat="1" applyFont="1" applyFill="1" applyBorder="1" applyAlignment="1">
      <alignment horizontal="center" wrapText="1"/>
    </xf>
    <xf numFmtId="2" fontId="11" fillId="3" borderId="6" xfId="0" applyNumberFormat="1" applyFont="1" applyFill="1" applyBorder="1" applyAlignment="1">
      <alignment horizontal="center" wrapText="1"/>
    </xf>
    <xf numFmtId="2" fontId="11" fillId="3" borderId="6" xfId="0" applyNumberFormat="1" applyFont="1" applyFill="1" applyBorder="1" applyAlignment="1">
      <alignment horizontal="center"/>
    </xf>
    <xf numFmtId="2" fontId="12" fillId="3" borderId="12" xfId="0" applyNumberFormat="1" applyFont="1" applyFill="1" applyBorder="1" applyAlignment="1">
      <alignment horizontal="center"/>
    </xf>
    <xf numFmtId="2" fontId="12" fillId="3" borderId="9" xfId="0" applyNumberFormat="1" applyFont="1" applyFill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0" fontId="22" fillId="7" borderId="24" xfId="1" applyFont="1" applyFill="1" applyBorder="1" applyAlignment="1">
      <alignment horizontal="center" vertical="center"/>
    </xf>
    <xf numFmtId="0" fontId="22" fillId="7" borderId="25" xfId="1" applyFont="1" applyFill="1" applyBorder="1" applyAlignment="1">
      <alignment horizontal="center" wrapText="1"/>
    </xf>
    <xf numFmtId="0" fontId="22" fillId="7" borderId="26" xfId="1" applyFont="1" applyFill="1" applyBorder="1" applyAlignment="1">
      <alignment horizontal="center" wrapText="1"/>
    </xf>
    <xf numFmtId="0" fontId="22" fillId="7" borderId="24" xfId="1" applyFont="1" applyFill="1" applyBorder="1" applyAlignment="1">
      <alignment horizontal="center" textRotation="90" wrapText="1"/>
    </xf>
    <xf numFmtId="0" fontId="23" fillId="3" borderId="2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left"/>
    </xf>
    <xf numFmtId="0" fontId="23" fillId="3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2" fillId="7" borderId="24" xfId="1" applyFont="1" applyFill="1" applyBorder="1" applyAlignment="1">
      <alignment horizontal="center" wrapText="1"/>
    </xf>
    <xf numFmtId="0" fontId="22" fillId="7" borderId="24" xfId="1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left"/>
    </xf>
    <xf numFmtId="0" fontId="24" fillId="3" borderId="4" xfId="0" applyFont="1" applyFill="1" applyBorder="1" applyAlignment="1">
      <alignment horizontal="left"/>
    </xf>
    <xf numFmtId="0" fontId="22" fillId="7" borderId="24" xfId="1" applyFont="1" applyFill="1" applyBorder="1" applyAlignment="1">
      <alignment horizontal="center" vertical="center"/>
    </xf>
    <xf numFmtId="0" fontId="22" fillId="7" borderId="26" xfId="1" applyFont="1" applyFill="1" applyBorder="1" applyAlignment="1">
      <alignment horizontal="center" wrapText="1"/>
    </xf>
    <xf numFmtId="0" fontId="22" fillId="7" borderId="26" xfId="1" applyFont="1" applyFill="1" applyBorder="1" applyAlignment="1">
      <alignment horizontal="center" textRotation="90" wrapText="1"/>
    </xf>
    <xf numFmtId="0" fontId="25" fillId="3" borderId="2" xfId="0" applyFont="1" applyFill="1" applyBorder="1"/>
    <xf numFmtId="0" fontId="25" fillId="3" borderId="3" xfId="0" applyFont="1" applyFill="1" applyBorder="1"/>
    <xf numFmtId="0" fontId="25" fillId="3" borderId="4" xfId="0" applyFont="1" applyFill="1" applyBorder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2" fillId="7" borderId="24" xfId="1" applyNumberFormat="1" applyFont="1" applyFill="1" applyBorder="1" applyAlignment="1">
      <alignment horizontal="left"/>
    </xf>
    <xf numFmtId="0" fontId="18" fillId="7" borderId="24" xfId="1" applyFont="1" applyFill="1" applyBorder="1" applyAlignment="1">
      <alignment horizontal="left" wrapText="1"/>
    </xf>
    <xf numFmtId="4" fontId="16" fillId="7" borderId="26" xfId="1" applyNumberFormat="1" applyFont="1" applyFill="1" applyBorder="1" applyAlignment="1">
      <alignment horizontal="center"/>
    </xf>
    <xf numFmtId="2" fontId="26" fillId="7" borderId="24" xfId="1" applyNumberFormat="1" applyFont="1" applyFill="1" applyBorder="1" applyAlignment="1">
      <alignment horizontal="center"/>
    </xf>
    <xf numFmtId="4" fontId="27" fillId="7" borderId="26" xfId="1" applyNumberFormat="1" applyFont="1" applyFill="1" applyBorder="1" applyAlignment="1">
      <alignment horizontal="center"/>
    </xf>
    <xf numFmtId="2" fontId="28" fillId="7" borderId="24" xfId="1" applyNumberFormat="1" applyFont="1" applyFill="1" applyBorder="1" applyAlignment="1">
      <alignment horizontal="center"/>
    </xf>
    <xf numFmtId="2" fontId="29" fillId="7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2" fillId="7" borderId="0" xfId="1" applyNumberFormat="1" applyFont="1" applyFill="1" applyAlignment="1">
      <alignment horizontal="left"/>
    </xf>
    <xf numFmtId="0" fontId="18" fillId="7" borderId="0" xfId="1" applyFont="1" applyFill="1" applyAlignment="1">
      <alignment horizontal="left" wrapText="1"/>
    </xf>
    <xf numFmtId="4" fontId="16" fillId="7" borderId="0" xfId="1" applyNumberFormat="1" applyFont="1" applyFill="1" applyAlignment="1">
      <alignment horizontal="center"/>
    </xf>
    <xf numFmtId="2" fontId="26" fillId="7" borderId="0" xfId="1" applyNumberFormat="1" applyFont="1" applyFill="1" applyAlignment="1">
      <alignment horizontal="center"/>
    </xf>
    <xf numFmtId="4" fontId="27" fillId="7" borderId="0" xfId="1" applyNumberFormat="1" applyFont="1" applyFill="1" applyAlignment="1">
      <alignment horizontal="center"/>
    </xf>
    <xf numFmtId="2" fontId="28" fillId="7" borderId="0" xfId="1" applyNumberFormat="1" applyFont="1" applyFill="1" applyAlignment="1">
      <alignment horizontal="center"/>
    </xf>
    <xf numFmtId="2" fontId="29" fillId="7" borderId="0" xfId="1" applyNumberFormat="1" applyFont="1" applyFill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/>
    <xf numFmtId="2" fontId="32" fillId="3" borderId="35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wrapText="1"/>
    </xf>
    <xf numFmtId="0" fontId="32" fillId="3" borderId="31" xfId="0" applyFont="1" applyFill="1" applyBorder="1" applyAlignment="1">
      <alignment wrapText="1"/>
    </xf>
    <xf numFmtId="0" fontId="32" fillId="3" borderId="36" xfId="0" applyFont="1" applyFill="1" applyBorder="1" applyAlignment="1">
      <alignment wrapText="1"/>
    </xf>
    <xf numFmtId="0" fontId="33" fillId="3" borderId="16" xfId="0" applyFont="1" applyFill="1" applyBorder="1" applyAlignment="1">
      <alignment horizontal="center"/>
    </xf>
    <xf numFmtId="1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/>
    <xf numFmtId="0" fontId="32" fillId="3" borderId="31" xfId="0" applyFont="1" applyFill="1" applyBorder="1"/>
    <xf numFmtId="0" fontId="32" fillId="3" borderId="36" xfId="0" applyFont="1" applyFill="1" applyBorder="1"/>
    <xf numFmtId="2" fontId="32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1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0" fontId="32" fillId="3" borderId="35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36" xfId="0" applyFont="1" applyFill="1" applyBorder="1" applyAlignment="1">
      <alignment horizontal="left" vertical="center" wrapText="1"/>
    </xf>
    <xf numFmtId="2" fontId="34" fillId="3" borderId="35" xfId="0" applyNumberFormat="1" applyFont="1" applyFill="1" applyBorder="1" applyAlignment="1">
      <alignment horizontal="center"/>
    </xf>
    <xf numFmtId="2" fontId="34" fillId="3" borderId="36" xfId="0" applyNumberFormat="1" applyFont="1" applyFill="1" applyBorder="1" applyAlignment="1">
      <alignment horizontal="center"/>
    </xf>
    <xf numFmtId="2" fontId="34" fillId="3" borderId="35" xfId="0" applyNumberFormat="1" applyFont="1" applyFill="1" applyBorder="1" applyAlignment="1">
      <alignment horizontal="center"/>
    </xf>
    <xf numFmtId="2" fontId="34" fillId="3" borderId="36" xfId="0" applyNumberFormat="1" applyFont="1" applyFill="1" applyBorder="1" applyAlignment="1">
      <alignment horizontal="center"/>
    </xf>
    <xf numFmtId="0" fontId="35" fillId="3" borderId="16" xfId="0" applyFont="1" applyFill="1" applyBorder="1" applyAlignment="1">
      <alignment horizontal="center" vertical="center"/>
    </xf>
    <xf numFmtId="2" fontId="36" fillId="3" borderId="35" xfId="0" applyNumberFormat="1" applyFont="1" applyFill="1" applyBorder="1" applyAlignment="1">
      <alignment horizontal="center" vertical="center"/>
    </xf>
    <xf numFmtId="2" fontId="36" fillId="3" borderId="31" xfId="0" applyNumberFormat="1" applyFont="1" applyFill="1" applyBorder="1" applyAlignment="1">
      <alignment horizontal="center" vertical="center"/>
    </xf>
    <xf numFmtId="2" fontId="36" fillId="3" borderId="36" xfId="0" applyNumberFormat="1" applyFont="1" applyFill="1" applyBorder="1" applyAlignment="1">
      <alignment horizontal="center" vertical="center"/>
    </xf>
    <xf numFmtId="2" fontId="36" fillId="3" borderId="16" xfId="0" applyNumberFormat="1" applyFont="1" applyFill="1" applyBorder="1" applyAlignment="1">
      <alignment horizontal="center"/>
    </xf>
    <xf numFmtId="2" fontId="36" fillId="3" borderId="35" xfId="0" applyNumberFormat="1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49" fontId="33" fillId="3" borderId="16" xfId="0" applyNumberFormat="1" applyFont="1" applyFill="1" applyBorder="1" applyAlignment="1">
      <alignment horizontal="center"/>
    </xf>
    <xf numFmtId="2" fontId="22" fillId="3" borderId="35" xfId="0" applyNumberFormat="1" applyFont="1" applyFill="1" applyBorder="1" applyAlignment="1">
      <alignment horizontal="center"/>
    </xf>
    <xf numFmtId="2" fontId="22" fillId="3" borderId="36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37" fillId="3" borderId="35" xfId="0" applyNumberFormat="1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2" fontId="22" fillId="3" borderId="35" xfId="0" applyNumberFormat="1" applyFont="1" applyFill="1" applyBorder="1" applyAlignment="1">
      <alignment horizontal="center"/>
    </xf>
    <xf numFmtId="2" fontId="22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0" fontId="38" fillId="3" borderId="35" xfId="0" applyFont="1" applyFill="1" applyBorder="1"/>
    <xf numFmtId="0" fontId="38" fillId="3" borderId="31" xfId="0" applyFont="1" applyFill="1" applyBorder="1"/>
    <xf numFmtId="0" fontId="38" fillId="3" borderId="36" xfId="0" applyFont="1" applyFill="1" applyBorder="1"/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0" fontId="30" fillId="3" borderId="35" xfId="0" applyFont="1" applyFill="1" applyBorder="1"/>
    <xf numFmtId="0" fontId="30" fillId="3" borderId="31" xfId="0" applyFont="1" applyFill="1" applyBorder="1"/>
    <xf numFmtId="0" fontId="30" fillId="3" borderId="36" xfId="0" applyFont="1" applyFill="1" applyBorder="1"/>
    <xf numFmtId="0" fontId="36" fillId="3" borderId="35" xfId="0" applyFont="1" applyFill="1" applyBorder="1"/>
    <xf numFmtId="0" fontId="36" fillId="3" borderId="31" xfId="0" applyFont="1" applyFill="1" applyBorder="1"/>
    <xf numFmtId="0" fontId="36" fillId="3" borderId="36" xfId="0" applyFont="1" applyFill="1" applyBorder="1"/>
    <xf numFmtId="2" fontId="37" fillId="3" borderId="35" xfId="0" applyNumberFormat="1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0" fontId="30" fillId="3" borderId="16" xfId="0" applyFont="1" applyFill="1" applyBorder="1"/>
    <xf numFmtId="4" fontId="30" fillId="3" borderId="16" xfId="0" applyNumberFormat="1" applyFont="1" applyFill="1" applyBorder="1" applyAlignment="1">
      <alignment horizontal="center"/>
    </xf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/>
    <xf numFmtId="0" fontId="32" fillId="3" borderId="31" xfId="0" applyFont="1" applyFill="1" applyBorder="1"/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/>
    <xf numFmtId="0" fontId="30" fillId="3" borderId="31" xfId="0" applyFont="1" applyFill="1" applyBorder="1"/>
    <xf numFmtId="165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center"/>
    </xf>
    <xf numFmtId="0" fontId="32" fillId="3" borderId="36" xfId="0" applyFont="1" applyFill="1" applyBorder="1" applyAlignment="1">
      <alignment horizontal="center"/>
    </xf>
    <xf numFmtId="165" fontId="30" fillId="3" borderId="35" xfId="0" applyNumberFormat="1" applyFont="1" applyFill="1" applyBorder="1" applyAlignment="1">
      <alignment horizontal="center"/>
    </xf>
    <xf numFmtId="165" fontId="30" fillId="3" borderId="31" xfId="0" applyNumberFormat="1" applyFont="1" applyFill="1" applyBorder="1" applyAlignment="1">
      <alignment horizontal="center"/>
    </xf>
    <xf numFmtId="165" fontId="30" fillId="3" borderId="36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2" fontId="39" fillId="3" borderId="36" xfId="0" applyNumberFormat="1" applyFont="1" applyFill="1" applyBorder="1" applyAlignment="1">
      <alignment horizontal="center"/>
    </xf>
    <xf numFmtId="2" fontId="18" fillId="3" borderId="35" xfId="0" applyNumberFormat="1" applyFont="1" applyFill="1" applyBorder="1" applyAlignment="1">
      <alignment horizontal="center"/>
    </xf>
    <xf numFmtId="2" fontId="18" fillId="3" borderId="36" xfId="0" applyNumberFormat="1" applyFont="1" applyFill="1" applyBorder="1" applyAlignment="1">
      <alignment horizontal="center"/>
    </xf>
    <xf numFmtId="164" fontId="30" fillId="3" borderId="16" xfId="0" applyNumberFormat="1" applyFont="1" applyFill="1" applyBorder="1" applyAlignment="1">
      <alignment horizontal="center"/>
    </xf>
    <xf numFmtId="164" fontId="30" fillId="3" borderId="35" xfId="0" applyNumberFormat="1" applyFont="1" applyFill="1" applyBorder="1" applyAlignment="1">
      <alignment horizontal="center"/>
    </xf>
    <xf numFmtId="164" fontId="30" fillId="3" borderId="31" xfId="0" applyNumberFormat="1" applyFont="1" applyFill="1" applyBorder="1" applyAlignment="1">
      <alignment horizontal="center"/>
    </xf>
    <xf numFmtId="164" fontId="30" fillId="3" borderId="3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8" fillId="3" borderId="16" xfId="0" applyFont="1" applyFill="1" applyBorder="1" applyAlignment="1">
      <alignment vertical="center"/>
    </xf>
    <xf numFmtId="2" fontId="18" fillId="3" borderId="16" xfId="0" applyNumberFormat="1" applyFont="1" applyFill="1" applyBorder="1" applyAlignment="1">
      <alignment horizontal="center" vertical="center"/>
    </xf>
    <xf numFmtId="2" fontId="18" fillId="3" borderId="16" xfId="0" applyNumberFormat="1" applyFont="1" applyFill="1" applyBorder="1" applyAlignment="1">
      <alignment horizontal="center"/>
    </xf>
    <xf numFmtId="0" fontId="30" fillId="3" borderId="37" xfId="0" applyFont="1" applyFill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2" fontId="18" fillId="3" borderId="38" xfId="0" applyNumberFormat="1" applyFont="1" applyFill="1" applyBorder="1" applyAlignment="1">
      <alignment horizontal="center" vertical="center"/>
    </xf>
    <xf numFmtId="2" fontId="18" fillId="3" borderId="39" xfId="0" applyNumberFormat="1" applyFont="1" applyFill="1" applyBorder="1" applyAlignment="1">
      <alignment horizontal="center" vertical="center"/>
    </xf>
    <xf numFmtId="2" fontId="18" fillId="3" borderId="40" xfId="0" applyNumberFormat="1" applyFont="1" applyFill="1" applyBorder="1" applyAlignment="1">
      <alignment horizontal="center" vertical="center"/>
    </xf>
    <xf numFmtId="2" fontId="18" fillId="3" borderId="37" xfId="0" applyNumberFormat="1" applyFont="1" applyFill="1" applyBorder="1" applyAlignment="1">
      <alignment horizontal="center"/>
    </xf>
    <xf numFmtId="2" fontId="18" fillId="3" borderId="38" xfId="0" applyNumberFormat="1" applyFont="1" applyFill="1" applyBorder="1" applyAlignment="1">
      <alignment horizontal="center"/>
    </xf>
    <xf numFmtId="2" fontId="18" fillId="3" borderId="40" xfId="0" applyNumberFormat="1" applyFont="1" applyFill="1" applyBorder="1" applyAlignment="1">
      <alignment horizontal="center"/>
    </xf>
    <xf numFmtId="2" fontId="30" fillId="3" borderId="37" xfId="0" applyNumberFormat="1" applyFont="1" applyFill="1" applyBorder="1" applyAlignment="1">
      <alignment horizontal="center"/>
    </xf>
    <xf numFmtId="0" fontId="40" fillId="4" borderId="1" xfId="0" applyFont="1" applyFill="1" applyBorder="1" applyAlignment="1">
      <alignment horizontal="center"/>
    </xf>
    <xf numFmtId="4" fontId="41" fillId="4" borderId="1" xfId="0" applyNumberFormat="1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/>
    </xf>
    <xf numFmtId="2" fontId="42" fillId="4" borderId="1" xfId="0" applyNumberFormat="1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/>
    </xf>
    <xf numFmtId="2" fontId="30" fillId="4" borderId="1" xfId="0" applyNumberFormat="1" applyFont="1" applyFill="1" applyBorder="1" applyAlignment="1">
      <alignment horizontal="center"/>
    </xf>
    <xf numFmtId="0" fontId="40" fillId="3" borderId="0" xfId="0" applyFont="1" applyFill="1" applyAlignment="1">
      <alignment horizontal="center"/>
    </xf>
    <xf numFmtId="4" fontId="41" fillId="3" borderId="0" xfId="0" applyNumberFormat="1" applyFont="1" applyFill="1" applyAlignment="1">
      <alignment horizontal="center"/>
    </xf>
    <xf numFmtId="0" fontId="41" fillId="3" borderId="0" xfId="0" applyFont="1" applyFill="1" applyAlignment="1">
      <alignment horizontal="center"/>
    </xf>
    <xf numFmtId="2" fontId="42" fillId="3" borderId="0" xfId="0" applyNumberFormat="1" applyFont="1" applyFill="1" applyAlignment="1">
      <alignment horizontal="center"/>
    </xf>
    <xf numFmtId="2" fontId="18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4" fontId="5" fillId="4" borderId="2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/>
    </xf>
    <xf numFmtId="0" fontId="44" fillId="3" borderId="42" xfId="0" applyFont="1" applyFill="1" applyBorder="1" applyAlignment="1">
      <alignment horizontal="center" vertical="center"/>
    </xf>
    <xf numFmtId="0" fontId="44" fillId="3" borderId="43" xfId="0" applyFont="1" applyFill="1" applyBorder="1" applyAlignment="1">
      <alignment horizontal="center" vertical="center"/>
    </xf>
    <xf numFmtId="0" fontId="44" fillId="3" borderId="44" xfId="0" applyFont="1" applyFill="1" applyBorder="1" applyAlignment="1">
      <alignment horizontal="center" vertical="center"/>
    </xf>
    <xf numFmtId="2" fontId="45" fillId="3" borderId="0" xfId="0" applyNumberFormat="1" applyFont="1" applyFill="1" applyAlignment="1">
      <alignment horizontal="center"/>
    </xf>
    <xf numFmtId="0" fontId="33" fillId="4" borderId="42" xfId="0" applyFont="1" applyFill="1" applyBorder="1" applyAlignment="1">
      <alignment horizontal="left"/>
    </xf>
    <xf numFmtId="0" fontId="33" fillId="4" borderId="43" xfId="0" applyFont="1" applyFill="1" applyBorder="1" applyAlignment="1">
      <alignment horizontal="left"/>
    </xf>
    <xf numFmtId="0" fontId="33" fillId="4" borderId="44" xfId="0" applyFont="1" applyFill="1" applyBorder="1" applyAlignment="1">
      <alignment horizontal="left"/>
    </xf>
    <xf numFmtId="2" fontId="33" fillId="4" borderId="43" xfId="0" applyNumberFormat="1" applyFont="1" applyFill="1" applyBorder="1" applyAlignment="1">
      <alignment horizontal="center" wrapText="1"/>
    </xf>
    <xf numFmtId="4" fontId="46" fillId="4" borderId="42" xfId="0" applyNumberFormat="1" applyFont="1" applyFill="1" applyBorder="1" applyAlignment="1">
      <alignment horizontal="center"/>
    </xf>
    <xf numFmtId="4" fontId="46" fillId="4" borderId="44" xfId="0" applyNumberFormat="1" applyFont="1" applyFill="1" applyBorder="1" applyAlignment="1">
      <alignment horizontal="center"/>
    </xf>
    <xf numFmtId="0" fontId="47" fillId="4" borderId="42" xfId="0" applyFont="1" applyFill="1" applyBorder="1" applyAlignment="1">
      <alignment horizontal="left"/>
    </xf>
    <xf numFmtId="0" fontId="47" fillId="4" borderId="43" xfId="0" applyFont="1" applyFill="1" applyBorder="1" applyAlignment="1">
      <alignment horizontal="left"/>
    </xf>
    <xf numFmtId="0" fontId="47" fillId="4" borderId="44" xfId="0" applyFont="1" applyFill="1" applyBorder="1" applyAlignment="1">
      <alignment horizontal="left"/>
    </xf>
    <xf numFmtId="2" fontId="47" fillId="4" borderId="43" xfId="0" applyNumberFormat="1" applyFont="1" applyFill="1" applyBorder="1" applyAlignment="1">
      <alignment horizontal="center" wrapText="1"/>
    </xf>
    <xf numFmtId="2" fontId="48" fillId="3" borderId="0" xfId="0" applyNumberFormat="1" applyFont="1" applyFill="1" applyAlignment="1">
      <alignment horizontal="center"/>
    </xf>
    <xf numFmtId="0" fontId="47" fillId="4" borderId="45" xfId="0" applyFont="1" applyFill="1" applyBorder="1" applyAlignment="1">
      <alignment horizontal="left"/>
    </xf>
    <xf numFmtId="0" fontId="47" fillId="4" borderId="46" xfId="0" applyFont="1" applyFill="1" applyBorder="1" applyAlignment="1">
      <alignment horizontal="left"/>
    </xf>
    <xf numFmtId="0" fontId="47" fillId="4" borderId="47" xfId="0" applyFont="1" applyFill="1" applyBorder="1" applyAlignment="1">
      <alignment horizontal="left"/>
    </xf>
    <xf numFmtId="2" fontId="47" fillId="4" borderId="48" xfId="0" applyNumberFormat="1" applyFont="1" applyFill="1" applyBorder="1" applyAlignment="1">
      <alignment horizontal="center" wrapText="1"/>
    </xf>
    <xf numFmtId="4" fontId="49" fillId="4" borderId="49" xfId="0" applyNumberFormat="1" applyFont="1" applyFill="1" applyBorder="1" applyAlignment="1">
      <alignment horizontal="center"/>
    </xf>
    <xf numFmtId="0" fontId="49" fillId="4" borderId="50" xfId="0" applyFont="1" applyFill="1" applyBorder="1" applyAlignment="1">
      <alignment horizontal="center"/>
    </xf>
    <xf numFmtId="0" fontId="50" fillId="3" borderId="16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left"/>
    </xf>
    <xf numFmtId="2" fontId="22" fillId="3" borderId="16" xfId="0" applyNumberFormat="1" applyFont="1" applyFill="1" applyBorder="1" applyAlignment="1">
      <alignment horizontal="center" wrapText="1"/>
    </xf>
    <xf numFmtId="4" fontId="32" fillId="3" borderId="16" xfId="0" applyNumberFormat="1" applyFont="1" applyFill="1" applyBorder="1" applyAlignment="1">
      <alignment horizontal="center"/>
    </xf>
    <xf numFmtId="0" fontId="22" fillId="3" borderId="35" xfId="0" applyFont="1" applyFill="1" applyBorder="1" applyAlignment="1">
      <alignment horizontal="left"/>
    </xf>
    <xf numFmtId="0" fontId="22" fillId="3" borderId="31" xfId="0" applyFont="1" applyFill="1" applyBorder="1" applyAlignment="1">
      <alignment horizontal="left"/>
    </xf>
    <xf numFmtId="0" fontId="22" fillId="3" borderId="36" xfId="0" applyFont="1" applyFill="1" applyBorder="1" applyAlignment="1">
      <alignment horizontal="left"/>
    </xf>
    <xf numFmtId="4" fontId="32" fillId="3" borderId="35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51" fillId="4" borderId="51" xfId="0" applyFont="1" applyFill="1" applyBorder="1" applyAlignment="1">
      <alignment horizontal="left"/>
    </xf>
    <xf numFmtId="0" fontId="51" fillId="4" borderId="52" xfId="0" applyFont="1" applyFill="1" applyBorder="1" applyAlignment="1">
      <alignment horizontal="left"/>
    </xf>
    <xf numFmtId="0" fontId="51" fillId="4" borderId="53" xfId="0" applyFont="1" applyFill="1" applyBorder="1" applyAlignment="1">
      <alignment horizontal="left"/>
    </xf>
    <xf numFmtId="2" fontId="51" fillId="4" borderId="54" xfId="0" applyNumberFormat="1" applyFont="1" applyFill="1" applyBorder="1" applyAlignment="1">
      <alignment horizontal="center" wrapText="1"/>
    </xf>
    <xf numFmtId="4" fontId="46" fillId="4" borderId="55" xfId="0" applyNumberFormat="1" applyFont="1" applyFill="1" applyBorder="1" applyAlignment="1">
      <alignment horizontal="center"/>
    </xf>
    <xf numFmtId="4" fontId="46" fillId="4" borderId="56" xfId="0" applyNumberFormat="1" applyFont="1" applyFill="1" applyBorder="1" applyAlignment="1">
      <alignment horizontal="center"/>
    </xf>
    <xf numFmtId="0" fontId="47" fillId="4" borderId="49" xfId="0" applyFont="1" applyFill="1" applyBorder="1" applyAlignment="1">
      <alignment horizontal="left"/>
    </xf>
    <xf numFmtId="0" fontId="47" fillId="4" borderId="48" xfId="0" applyFont="1" applyFill="1" applyBorder="1" applyAlignment="1">
      <alignment horizontal="left"/>
    </xf>
    <xf numFmtId="0" fontId="47" fillId="4" borderId="50" xfId="0" applyFont="1" applyFill="1" applyBorder="1" applyAlignment="1">
      <alignment horizontal="left"/>
    </xf>
    <xf numFmtId="2" fontId="47" fillId="4" borderId="0" xfId="0" applyNumberFormat="1" applyFont="1" applyFill="1" applyAlignment="1">
      <alignment horizontal="center" wrapText="1"/>
    </xf>
    <xf numFmtId="4" fontId="46" fillId="4" borderId="57" xfId="0" applyNumberFormat="1" applyFont="1" applyFill="1" applyBorder="1" applyAlignment="1">
      <alignment horizontal="center"/>
    </xf>
    <xf numFmtId="4" fontId="46" fillId="4" borderId="58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2" fontId="32" fillId="3" borderId="0" xfId="0" applyNumberFormat="1" applyFont="1" applyFill="1" applyAlignment="1">
      <alignment horizontal="center"/>
    </xf>
    <xf numFmtId="2" fontId="32" fillId="3" borderId="0" xfId="0" applyNumberFormat="1" applyFont="1" applyFill="1" applyAlignment="1">
      <alignment horizontal="center"/>
    </xf>
    <xf numFmtId="4" fontId="32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4" fontId="18" fillId="3" borderId="0" xfId="0" applyNumberFormat="1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3" fontId="30" fillId="3" borderId="0" xfId="0" applyNumberFormat="1" applyFont="1" applyFill="1" applyAlignment="1">
      <alignment horizontal="center"/>
    </xf>
    <xf numFmtId="3" fontId="30" fillId="3" borderId="0" xfId="0" applyNumberFormat="1" applyFont="1" applyFill="1" applyAlignment="1">
      <alignment horizontal="center"/>
    </xf>
    <xf numFmtId="4" fontId="30" fillId="3" borderId="0" xfId="0" applyNumberFormat="1" applyFont="1" applyFill="1" applyAlignment="1">
      <alignment horizontal="center"/>
    </xf>
    <xf numFmtId="164" fontId="30" fillId="3" borderId="0" xfId="0" applyNumberFormat="1" applyFont="1" applyFill="1" applyAlignment="1">
      <alignment horizontal="center"/>
    </xf>
    <xf numFmtId="164" fontId="30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left"/>
    </xf>
    <xf numFmtId="2" fontId="30" fillId="3" borderId="0" xfId="0" applyNumberFormat="1" applyFont="1" applyFill="1" applyAlignment="1">
      <alignment horizontal="center"/>
    </xf>
    <xf numFmtId="2" fontId="22" fillId="3" borderId="0" xfId="0" applyNumberFormat="1" applyFont="1" applyFill="1" applyAlignment="1">
      <alignment horizontal="center"/>
    </xf>
    <xf numFmtId="2" fontId="22" fillId="3" borderId="0" xfId="0" applyNumberFormat="1" applyFont="1" applyFill="1" applyAlignment="1">
      <alignment horizontal="center"/>
    </xf>
    <xf numFmtId="164" fontId="22" fillId="3" borderId="0" xfId="0" applyNumberFormat="1" applyFont="1" applyFill="1" applyAlignment="1">
      <alignment horizontal="center"/>
    </xf>
    <xf numFmtId="0" fontId="4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18" fillId="3" borderId="0" xfId="0" applyNumberFormat="1" applyFont="1" applyFill="1" applyAlignment="1">
      <alignment horizontal="center"/>
    </xf>
    <xf numFmtId="0" fontId="52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4" fontId="53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33" fillId="3" borderId="0" xfId="0" applyFont="1" applyFill="1" applyAlignment="1">
      <alignment horizontal="left"/>
    </xf>
    <xf numFmtId="4" fontId="46" fillId="3" borderId="0" xfId="0" applyNumberFormat="1" applyFont="1" applyFill="1" applyAlignment="1">
      <alignment horizontal="center"/>
    </xf>
    <xf numFmtId="0" fontId="47" fillId="3" borderId="0" xfId="0" applyFont="1" applyFill="1" applyAlignment="1">
      <alignment horizontal="left"/>
    </xf>
    <xf numFmtId="0" fontId="47" fillId="3" borderId="0" xfId="0" applyFont="1" applyFill="1" applyAlignment="1">
      <alignment horizontal="center"/>
    </xf>
    <xf numFmtId="0" fontId="50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4" fontId="22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39" fillId="3" borderId="0" xfId="0" applyFont="1" applyFill="1" applyAlignment="1">
      <alignment horizontal="center"/>
    </xf>
    <xf numFmtId="0" fontId="4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4E39E4E6-D213-4A51-80F4-175B244655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4659-91D9-4F91-8151-F617AF5B9A2D}">
  <sheetPr>
    <tabColor theme="6"/>
  </sheetPr>
  <dimension ref="B2:AY136"/>
  <sheetViews>
    <sheetView tabSelected="1" topLeftCell="A84" workbookViewId="0">
      <selection activeCell="B103" sqref="B103:V103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7" customWidth="1"/>
    <col min="18" max="18" width="2.5703125" style="437" customWidth="1"/>
    <col min="19" max="19" width="9.140625" style="437"/>
    <col min="20" max="20" width="7.5703125" style="437" customWidth="1"/>
    <col min="21" max="22" width="9.140625" style="437"/>
    <col min="23" max="23" width="8.7109375" style="437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  <c r="U6" s="9"/>
      <c r="V6" s="9"/>
      <c r="W6" s="4"/>
    </row>
    <row r="7" spans="2:23" x14ac:dyDescent="0.25">
      <c r="B7" s="10"/>
      <c r="C7" s="11" t="s">
        <v>2</v>
      </c>
      <c r="D7" s="11"/>
      <c r="E7" s="11"/>
      <c r="F7" s="12">
        <v>43831</v>
      </c>
      <c r="G7" s="13"/>
      <c r="H7" s="12">
        <v>44196</v>
      </c>
      <c r="I7" s="13"/>
      <c r="J7" s="13"/>
      <c r="K7" s="13"/>
      <c r="L7" s="14" t="s">
        <v>3</v>
      </c>
      <c r="M7" s="15" t="s">
        <v>4</v>
      </c>
      <c r="N7" s="16"/>
      <c r="O7" s="16"/>
      <c r="P7" s="16"/>
      <c r="Q7" s="16"/>
      <c r="R7" s="16"/>
      <c r="S7" s="17"/>
      <c r="T7" s="18"/>
      <c r="U7" s="18">
        <v>10</v>
      </c>
      <c r="V7" s="19"/>
      <c r="W7" s="20"/>
    </row>
    <row r="8" spans="2:23" x14ac:dyDescent="0.25">
      <c r="B8" s="21"/>
      <c r="C8" s="22"/>
      <c r="D8" s="22"/>
      <c r="E8" s="23"/>
      <c r="F8" s="23"/>
      <c r="G8" s="23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9"/>
      <c r="U8" s="20"/>
      <c r="V8" s="20"/>
      <c r="W8" s="20"/>
    </row>
    <row r="9" spans="2:23" x14ac:dyDescent="0.25">
      <c r="B9" s="26" t="s">
        <v>5</v>
      </c>
      <c r="C9" s="26"/>
      <c r="D9" s="26"/>
      <c r="E9" s="26"/>
      <c r="F9" s="26"/>
      <c r="G9" s="27">
        <f>G10+G11</f>
        <v>1319.4</v>
      </c>
      <c r="H9" s="28"/>
      <c r="I9" s="29" t="s">
        <v>6</v>
      </c>
      <c r="J9" s="29"/>
      <c r="K9" s="29"/>
      <c r="L9" s="30">
        <v>4</v>
      </c>
      <c r="M9" s="28"/>
      <c r="N9" s="31" t="s">
        <v>7</v>
      </c>
      <c r="O9" s="31"/>
      <c r="P9" s="31"/>
      <c r="Q9" s="32">
        <v>1960</v>
      </c>
      <c r="R9" s="19"/>
      <c r="S9" s="31" t="s">
        <v>8</v>
      </c>
      <c r="T9" s="31"/>
      <c r="U9" s="31"/>
      <c r="V9" s="31"/>
      <c r="W9" s="31"/>
    </row>
    <row r="10" spans="2:23" x14ac:dyDescent="0.25">
      <c r="B10" s="26" t="s">
        <v>9</v>
      </c>
      <c r="C10" s="26"/>
      <c r="D10" s="26"/>
      <c r="E10" s="26"/>
      <c r="F10" s="26"/>
      <c r="G10" s="27">
        <v>1319.4</v>
      </c>
      <c r="H10" s="28"/>
      <c r="I10" s="31" t="s">
        <v>10</v>
      </c>
      <c r="J10" s="31"/>
      <c r="K10" s="31"/>
      <c r="L10" s="30">
        <v>2</v>
      </c>
      <c r="M10" s="21"/>
      <c r="N10" s="33" t="s">
        <v>11</v>
      </c>
      <c r="O10" s="33"/>
      <c r="P10" s="34" t="s">
        <v>12</v>
      </c>
      <c r="Q10" s="34"/>
      <c r="R10" s="19"/>
      <c r="S10" s="35" t="s">
        <v>13</v>
      </c>
      <c r="T10" s="35"/>
      <c r="U10" s="35"/>
      <c r="V10" s="35"/>
      <c r="W10" s="35"/>
    </row>
    <row r="11" spans="2:23" x14ac:dyDescent="0.25">
      <c r="B11" s="26" t="s">
        <v>14</v>
      </c>
      <c r="C11" s="26"/>
      <c r="D11" s="26"/>
      <c r="E11" s="26"/>
      <c r="F11" s="26"/>
      <c r="G11" s="36">
        <v>0</v>
      </c>
      <c r="H11" s="28"/>
      <c r="I11" s="31" t="s">
        <v>15</v>
      </c>
      <c r="J11" s="31"/>
      <c r="K11" s="31"/>
      <c r="L11" s="37">
        <v>0</v>
      </c>
      <c r="M11" s="21"/>
      <c r="N11" s="31" t="s">
        <v>16</v>
      </c>
      <c r="O11" s="31"/>
      <c r="P11" s="31"/>
      <c r="Q11" s="38">
        <v>600</v>
      </c>
      <c r="R11" s="19"/>
      <c r="S11" s="35"/>
      <c r="T11" s="35"/>
      <c r="U11" s="35"/>
      <c r="V11" s="35"/>
      <c r="W11" s="35"/>
    </row>
    <row r="12" spans="2:23" x14ac:dyDescent="0.25">
      <c r="B12" s="26" t="s">
        <v>17</v>
      </c>
      <c r="C12" s="26"/>
      <c r="D12" s="26"/>
      <c r="E12" s="26"/>
      <c r="F12" s="26"/>
      <c r="G12" s="36">
        <v>526</v>
      </c>
      <c r="H12" s="28"/>
      <c r="I12" s="31" t="s">
        <v>18</v>
      </c>
      <c r="J12" s="31"/>
      <c r="K12" s="31"/>
      <c r="L12" s="37">
        <v>24</v>
      </c>
      <c r="M12" s="28"/>
      <c r="N12" s="29" t="s">
        <v>19</v>
      </c>
      <c r="O12" s="29"/>
      <c r="P12" s="29"/>
      <c r="Q12" s="39" t="s">
        <v>20</v>
      </c>
      <c r="R12" s="25"/>
      <c r="S12" s="35"/>
      <c r="T12" s="35"/>
      <c r="U12" s="35"/>
      <c r="V12" s="35"/>
      <c r="W12" s="35"/>
    </row>
    <row r="13" spans="2:23" x14ac:dyDescent="0.25">
      <c r="B13" s="26" t="s">
        <v>21</v>
      </c>
      <c r="C13" s="26"/>
      <c r="D13" s="26"/>
      <c r="E13" s="26"/>
      <c r="F13" s="26"/>
      <c r="G13" s="36">
        <v>480</v>
      </c>
      <c r="H13" s="28"/>
      <c r="I13" s="31" t="s">
        <v>22</v>
      </c>
      <c r="J13" s="31"/>
      <c r="K13" s="31"/>
      <c r="L13" s="40">
        <v>38</v>
      </c>
      <c r="M13" s="28"/>
      <c r="N13" s="29"/>
      <c r="O13" s="29"/>
      <c r="P13" s="29"/>
      <c r="Q13" s="41"/>
      <c r="R13" s="25"/>
      <c r="S13" s="31" t="s">
        <v>23</v>
      </c>
      <c r="T13" s="31"/>
      <c r="U13" s="31"/>
      <c r="V13" s="42" t="s">
        <v>24</v>
      </c>
      <c r="W13" s="42"/>
    </row>
    <row r="14" spans="2:23" x14ac:dyDescent="0.25">
      <c r="B14" s="43"/>
      <c r="C14" s="22"/>
      <c r="D14" s="22"/>
      <c r="E14" s="22"/>
      <c r="F14" s="22"/>
      <c r="G14" s="22"/>
      <c r="H14" s="22"/>
      <c r="I14" s="22"/>
      <c r="J14" s="22"/>
      <c r="K14" s="22"/>
      <c r="L14" s="44"/>
      <c r="M14" s="22"/>
      <c r="N14" s="22"/>
      <c r="O14" s="22"/>
      <c r="P14" s="45"/>
      <c r="Q14" s="25"/>
      <c r="R14" s="25"/>
      <c r="S14" s="25"/>
      <c r="T14" s="19"/>
      <c r="U14" s="46"/>
      <c r="V14" s="46"/>
      <c r="W14" s="20"/>
    </row>
    <row r="15" spans="2:23" x14ac:dyDescent="0.25">
      <c r="B15" s="47" t="s">
        <v>25</v>
      </c>
      <c r="C15" s="47"/>
      <c r="D15" s="47"/>
      <c r="E15" s="47"/>
      <c r="F15" s="47"/>
      <c r="G15" s="47"/>
      <c r="H15" s="48">
        <v>13.29</v>
      </c>
      <c r="I15" s="49"/>
      <c r="J15" s="22"/>
      <c r="K15" s="22"/>
      <c r="L15" s="22"/>
      <c r="M15" s="22"/>
      <c r="N15" s="22"/>
      <c r="O15" s="22"/>
      <c r="P15" s="22"/>
      <c r="Q15" s="25"/>
      <c r="R15" s="25"/>
      <c r="S15" s="25"/>
      <c r="T15" s="19"/>
      <c r="U15" s="25"/>
      <c r="V15" s="25"/>
      <c r="W15" s="20"/>
    </row>
    <row r="16" spans="2:23" x14ac:dyDescent="0.25">
      <c r="B16" s="8"/>
      <c r="C16" s="2"/>
      <c r="D16" s="2"/>
      <c r="E16" s="2"/>
      <c r="F16" s="2"/>
      <c r="G16" s="2"/>
      <c r="H16" s="50"/>
      <c r="I16" s="50"/>
      <c r="J16" s="50"/>
      <c r="K16" s="50"/>
      <c r="L16" s="50"/>
      <c r="M16" s="50"/>
      <c r="N16" s="50"/>
      <c r="O16" s="50"/>
      <c r="P16" s="50"/>
      <c r="Q16" s="51"/>
      <c r="R16" s="51"/>
      <c r="S16" s="51"/>
      <c r="T16" s="9"/>
      <c r="U16" s="52"/>
      <c r="V16" s="52"/>
      <c r="W16" s="4"/>
    </row>
    <row r="17" spans="2:23" x14ac:dyDescent="0.25">
      <c r="B17" s="53" t="s">
        <v>26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>
        <v>25400.3</v>
      </c>
      <c r="Q17" s="55"/>
      <c r="R17" s="55"/>
      <c r="S17" s="56"/>
      <c r="T17" s="57"/>
      <c r="U17" s="52"/>
      <c r="V17" s="52"/>
      <c r="W17" s="4"/>
    </row>
    <row r="18" spans="2:23" x14ac:dyDescent="0.25">
      <c r="B18" s="58" t="s">
        <v>27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/>
      <c r="Q18" s="60"/>
      <c r="R18" s="60"/>
      <c r="S18" s="61"/>
      <c r="T18" s="57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8.5" customHeight="1" x14ac:dyDescent="0.25">
      <c r="B20" s="62" t="s">
        <v>28</v>
      </c>
      <c r="C20" s="62"/>
      <c r="D20" s="62"/>
      <c r="E20" s="62"/>
      <c r="F20" s="62"/>
      <c r="G20" s="62"/>
      <c r="H20" s="62"/>
      <c r="I20" s="62"/>
      <c r="J20" s="63" t="s">
        <v>29</v>
      </c>
      <c r="K20" s="63"/>
      <c r="L20" s="63" t="s">
        <v>30</v>
      </c>
      <c r="M20" s="63"/>
      <c r="N20" s="63"/>
      <c r="O20" s="64" t="s">
        <v>31</v>
      </c>
      <c r="P20" s="65"/>
      <c r="Q20" s="66" t="s">
        <v>32</v>
      </c>
      <c r="R20" s="67"/>
      <c r="S20" s="68"/>
      <c r="T20" s="69"/>
      <c r="U20" s="4"/>
      <c r="V20" s="4"/>
      <c r="W20" s="4"/>
    </row>
    <row r="21" spans="2:23" x14ac:dyDescent="0.25">
      <c r="B21" s="70" t="s">
        <v>33</v>
      </c>
      <c r="C21" s="70"/>
      <c r="D21" s="70"/>
      <c r="E21" s="70"/>
      <c r="F21" s="70"/>
      <c r="G21" s="70"/>
      <c r="H21" s="70"/>
      <c r="I21" s="70"/>
      <c r="J21" s="71">
        <v>0</v>
      </c>
      <c r="K21" s="71"/>
      <c r="L21" s="72">
        <f>L22</f>
        <v>279126.83</v>
      </c>
      <c r="M21" s="72"/>
      <c r="N21" s="72"/>
      <c r="O21" s="73">
        <f>O22</f>
        <v>248444.21</v>
      </c>
      <c r="P21" s="73"/>
      <c r="Q21" s="74">
        <f>Q22</f>
        <v>77514.540000000008</v>
      </c>
      <c r="R21" s="75"/>
      <c r="S21" s="76"/>
      <c r="T21" s="77"/>
      <c r="U21" s="78"/>
      <c r="V21" s="78"/>
      <c r="W21" s="78"/>
    </row>
    <row r="22" spans="2:23" x14ac:dyDescent="0.25">
      <c r="B22" s="79" t="s">
        <v>33</v>
      </c>
      <c r="C22" s="79"/>
      <c r="D22" s="79"/>
      <c r="E22" s="79"/>
      <c r="F22" s="79"/>
      <c r="G22" s="79"/>
      <c r="H22" s="79"/>
      <c r="I22" s="79"/>
      <c r="J22" s="80">
        <v>46831.92</v>
      </c>
      <c r="K22" s="80"/>
      <c r="L22" s="81">
        <v>279126.83</v>
      </c>
      <c r="M22" s="81"/>
      <c r="N22" s="81"/>
      <c r="O22" s="82">
        <v>248444.21</v>
      </c>
      <c r="P22" s="82"/>
      <c r="Q22" s="83">
        <f>J22+L22-O22</f>
        <v>77514.540000000008</v>
      </c>
      <c r="R22" s="84"/>
      <c r="S22" s="85"/>
      <c r="T22" s="86"/>
      <c r="U22" s="20"/>
      <c r="V22" s="20"/>
      <c r="W22" s="20"/>
    </row>
    <row r="23" spans="2:23" s="88" customFormat="1" x14ac:dyDescent="0.25">
      <c r="B23" s="70" t="s">
        <v>34</v>
      </c>
      <c r="C23" s="70"/>
      <c r="D23" s="70"/>
      <c r="E23" s="70"/>
      <c r="F23" s="70"/>
      <c r="G23" s="70"/>
      <c r="H23" s="70"/>
      <c r="I23" s="70"/>
      <c r="J23" s="71">
        <v>0</v>
      </c>
      <c r="K23" s="71"/>
      <c r="L23" s="72">
        <f>2691.58+66022.78</f>
        <v>68714.36</v>
      </c>
      <c r="M23" s="72"/>
      <c r="N23" s="72"/>
      <c r="O23" s="73">
        <v>68714.36</v>
      </c>
      <c r="P23" s="73"/>
      <c r="Q23" s="74">
        <f>J23+L23-O23</f>
        <v>0</v>
      </c>
      <c r="R23" s="75"/>
      <c r="S23" s="76"/>
      <c r="T23" s="87"/>
      <c r="U23" s="78"/>
      <c r="V23" s="78"/>
      <c r="W23" s="78"/>
    </row>
    <row r="24" spans="2:23" x14ac:dyDescent="0.25">
      <c r="B24" s="89" t="s">
        <v>35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90">
        <f>P17+O21</f>
        <v>273844.51</v>
      </c>
      <c r="P24" s="91"/>
      <c r="Q24" s="91"/>
      <c r="R24" s="91"/>
      <c r="S24" s="92"/>
      <c r="T24" s="93"/>
      <c r="U24" s="20"/>
      <c r="V24" s="20"/>
      <c r="W24" s="20"/>
    </row>
    <row r="25" spans="2:23" x14ac:dyDescent="0.25">
      <c r="B25" s="22"/>
      <c r="C25" s="94" t="s">
        <v>36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20"/>
      <c r="R25" s="20"/>
      <c r="S25" s="20"/>
      <c r="T25" s="20"/>
      <c r="U25" s="20"/>
      <c r="V25" s="20"/>
      <c r="W25" s="20"/>
    </row>
    <row r="26" spans="2:23" x14ac:dyDescent="0.25">
      <c r="B26" s="95" t="s">
        <v>37</v>
      </c>
      <c r="C26" s="96"/>
      <c r="D26" s="96"/>
      <c r="E26" s="96"/>
      <c r="F26" s="96"/>
      <c r="G26" s="96"/>
      <c r="H26" s="96"/>
      <c r="I26" s="97"/>
      <c r="J26" s="98">
        <v>0</v>
      </c>
      <c r="K26" s="98"/>
      <c r="L26" s="99">
        <v>0</v>
      </c>
      <c r="M26" s="99"/>
      <c r="N26" s="99"/>
      <c r="O26" s="100">
        <v>0</v>
      </c>
      <c r="P26" s="100"/>
      <c r="Q26" s="101">
        <f>J26+L26-O26</f>
        <v>0</v>
      </c>
      <c r="R26" s="102"/>
      <c r="S26" s="103"/>
      <c r="T26" s="104"/>
      <c r="U26" s="105"/>
      <c r="V26" s="105"/>
      <c r="W26" s="105"/>
    </row>
    <row r="27" spans="2:23" x14ac:dyDescent="0.25">
      <c r="B27" s="95" t="s">
        <v>38</v>
      </c>
      <c r="C27" s="96"/>
      <c r="D27" s="96"/>
      <c r="E27" s="96"/>
      <c r="F27" s="96"/>
      <c r="G27" s="96"/>
      <c r="H27" s="96"/>
      <c r="I27" s="97"/>
      <c r="J27" s="98">
        <v>2856.29</v>
      </c>
      <c r="K27" s="98"/>
      <c r="L27" s="99">
        <v>3600</v>
      </c>
      <c r="M27" s="99"/>
      <c r="N27" s="99"/>
      <c r="O27" s="100">
        <v>5256.29</v>
      </c>
      <c r="P27" s="100"/>
      <c r="Q27" s="101">
        <f t="shared" ref="Q27:Q37" si="0">J27+L27-O27</f>
        <v>1200</v>
      </c>
      <c r="R27" s="102"/>
      <c r="S27" s="103"/>
      <c r="T27" s="104"/>
      <c r="U27" s="105"/>
      <c r="V27" s="105"/>
      <c r="W27" s="105"/>
    </row>
    <row r="28" spans="2:23" x14ac:dyDescent="0.25">
      <c r="B28" s="95" t="s">
        <v>39</v>
      </c>
      <c r="C28" s="96"/>
      <c r="D28" s="96"/>
      <c r="E28" s="96"/>
      <c r="F28" s="96"/>
      <c r="G28" s="96"/>
      <c r="H28" s="96"/>
      <c r="I28" s="97"/>
      <c r="J28" s="106">
        <v>0</v>
      </c>
      <c r="K28" s="106"/>
      <c r="L28" s="99">
        <v>0</v>
      </c>
      <c r="M28" s="99"/>
      <c r="N28" s="99"/>
      <c r="O28" s="100">
        <v>0</v>
      </c>
      <c r="P28" s="100"/>
      <c r="Q28" s="101">
        <f t="shared" si="0"/>
        <v>0</v>
      </c>
      <c r="R28" s="102"/>
      <c r="S28" s="103"/>
      <c r="T28" s="86"/>
      <c r="U28" s="105"/>
      <c r="V28" s="105"/>
      <c r="W28" s="105"/>
    </row>
    <row r="29" spans="2:23" x14ac:dyDescent="0.25">
      <c r="B29" s="95" t="s">
        <v>40</v>
      </c>
      <c r="C29" s="96"/>
      <c r="D29" s="96"/>
      <c r="E29" s="96"/>
      <c r="F29" s="96"/>
      <c r="G29" s="96"/>
      <c r="H29" s="96"/>
      <c r="I29" s="97"/>
      <c r="J29" s="106">
        <v>0</v>
      </c>
      <c r="K29" s="106"/>
      <c r="L29" s="99">
        <v>0</v>
      </c>
      <c r="M29" s="99"/>
      <c r="N29" s="99"/>
      <c r="O29" s="100">
        <v>0</v>
      </c>
      <c r="P29" s="100"/>
      <c r="Q29" s="101">
        <f t="shared" si="0"/>
        <v>0</v>
      </c>
      <c r="R29" s="102"/>
      <c r="S29" s="103"/>
      <c r="T29" s="86"/>
      <c r="U29" s="105"/>
      <c r="V29" s="105"/>
      <c r="W29" s="105"/>
    </row>
    <row r="30" spans="2:23" x14ac:dyDescent="0.25">
      <c r="B30" s="95" t="s">
        <v>41</v>
      </c>
      <c r="C30" s="96"/>
      <c r="D30" s="96"/>
      <c r="E30" s="96"/>
      <c r="F30" s="96"/>
      <c r="G30" s="96"/>
      <c r="H30" s="96"/>
      <c r="I30" s="97"/>
      <c r="J30" s="83">
        <v>0</v>
      </c>
      <c r="K30" s="85"/>
      <c r="L30" s="98">
        <v>0</v>
      </c>
      <c r="M30" s="107"/>
      <c r="N30" s="108"/>
      <c r="O30" s="101">
        <v>0</v>
      </c>
      <c r="P30" s="103"/>
      <c r="Q30" s="101">
        <f>J30+L30-O30</f>
        <v>0</v>
      </c>
      <c r="R30" s="102"/>
      <c r="S30" s="103"/>
      <c r="T30" s="86"/>
      <c r="U30" s="105"/>
      <c r="V30" s="105"/>
      <c r="W30" s="105"/>
    </row>
    <row r="31" spans="2:23" x14ac:dyDescent="0.25">
      <c r="B31" s="109" t="s">
        <v>42</v>
      </c>
      <c r="C31" s="110"/>
      <c r="D31" s="110"/>
      <c r="E31" s="110"/>
      <c r="F31" s="110"/>
      <c r="G31" s="110"/>
      <c r="H31" s="110"/>
      <c r="I31" s="111"/>
      <c r="J31" s="83">
        <v>2330.59</v>
      </c>
      <c r="K31" s="85"/>
      <c r="L31" s="98">
        <v>665.18</v>
      </c>
      <c r="M31" s="107"/>
      <c r="N31" s="108"/>
      <c r="O31" s="101">
        <v>106.54</v>
      </c>
      <c r="P31" s="103"/>
      <c r="Q31" s="101">
        <f>J31+L31-O31</f>
        <v>2889.23</v>
      </c>
      <c r="R31" s="102"/>
      <c r="S31" s="103"/>
      <c r="T31" s="86"/>
      <c r="U31" s="105"/>
      <c r="V31" s="105"/>
      <c r="W31" s="105"/>
    </row>
    <row r="32" spans="2:23" x14ac:dyDescent="0.25">
      <c r="B32" s="95" t="s">
        <v>43</v>
      </c>
      <c r="C32" s="96"/>
      <c r="D32" s="96"/>
      <c r="E32" s="96"/>
      <c r="F32" s="96"/>
      <c r="G32" s="96"/>
      <c r="H32" s="96"/>
      <c r="I32" s="97"/>
      <c r="J32" s="83">
        <v>469.49</v>
      </c>
      <c r="K32" s="85"/>
      <c r="L32" s="98">
        <v>97.1</v>
      </c>
      <c r="M32" s="107"/>
      <c r="N32" s="108"/>
      <c r="O32" s="101">
        <v>30.37</v>
      </c>
      <c r="P32" s="103"/>
      <c r="Q32" s="101">
        <f>J32+L32-O32</f>
        <v>536.22</v>
      </c>
      <c r="R32" s="102"/>
      <c r="S32" s="103"/>
      <c r="T32" s="86"/>
      <c r="U32" s="105"/>
      <c r="V32" s="105"/>
      <c r="W32" s="105"/>
    </row>
    <row r="33" spans="2:51" x14ac:dyDescent="0.25">
      <c r="B33" s="112" t="s">
        <v>44</v>
      </c>
      <c r="C33" s="113"/>
      <c r="D33" s="113"/>
      <c r="E33" s="113"/>
      <c r="F33" s="113"/>
      <c r="G33" s="113"/>
      <c r="H33" s="113"/>
      <c r="I33" s="114"/>
      <c r="J33" s="115">
        <f>J34+J35+J36+J37</f>
        <v>157869.99</v>
      </c>
      <c r="K33" s="115"/>
      <c r="L33" s="116">
        <f>L34+L35+L36+L37</f>
        <v>859280.09000000008</v>
      </c>
      <c r="M33" s="116"/>
      <c r="N33" s="116"/>
      <c r="O33" s="116">
        <f>O34+O35+O36+O37</f>
        <v>739666.3899999999</v>
      </c>
      <c r="P33" s="116"/>
      <c r="Q33" s="117">
        <f t="shared" si="0"/>
        <v>277483.69000000018</v>
      </c>
      <c r="R33" s="118"/>
      <c r="S33" s="119"/>
      <c r="T33" s="120"/>
      <c r="U33" s="20"/>
      <c r="V33" s="20"/>
      <c r="W33" s="20"/>
    </row>
    <row r="34" spans="2:51" x14ac:dyDescent="0.25">
      <c r="B34" s="121" t="s">
        <v>45</v>
      </c>
      <c r="C34" s="122"/>
      <c r="D34" s="122"/>
      <c r="E34" s="122"/>
      <c r="F34" s="122"/>
      <c r="G34" s="122"/>
      <c r="H34" s="122"/>
      <c r="I34" s="123"/>
      <c r="J34" s="80">
        <v>13578.11</v>
      </c>
      <c r="K34" s="80"/>
      <c r="L34" s="124">
        <v>113043.92</v>
      </c>
      <c r="M34" s="124"/>
      <c r="N34" s="124"/>
      <c r="O34" s="125">
        <v>102587.73</v>
      </c>
      <c r="P34" s="125"/>
      <c r="Q34" s="117">
        <f t="shared" si="0"/>
        <v>24034.300000000003</v>
      </c>
      <c r="R34" s="118"/>
      <c r="S34" s="119"/>
      <c r="T34" s="126"/>
      <c r="U34" s="20"/>
      <c r="V34" s="20"/>
      <c r="W34" s="20"/>
    </row>
    <row r="35" spans="2:51" x14ac:dyDescent="0.25">
      <c r="B35" s="121" t="s">
        <v>46</v>
      </c>
      <c r="C35" s="122"/>
      <c r="D35" s="122"/>
      <c r="E35" s="122"/>
      <c r="F35" s="122"/>
      <c r="G35" s="122"/>
      <c r="H35" s="122"/>
      <c r="I35" s="123"/>
      <c r="J35" s="80">
        <v>23244.97</v>
      </c>
      <c r="K35" s="80"/>
      <c r="L35" s="124">
        <v>131962.18</v>
      </c>
      <c r="M35" s="124"/>
      <c r="N35" s="124"/>
      <c r="O35" s="125">
        <v>104622.63</v>
      </c>
      <c r="P35" s="125"/>
      <c r="Q35" s="117">
        <f t="shared" si="0"/>
        <v>50584.51999999999</v>
      </c>
      <c r="R35" s="118"/>
      <c r="S35" s="119"/>
      <c r="T35" s="127"/>
      <c r="U35" s="20"/>
      <c r="V35" s="20"/>
      <c r="W35" s="20"/>
    </row>
    <row r="36" spans="2:51" x14ac:dyDescent="0.25">
      <c r="B36" s="121" t="s">
        <v>47</v>
      </c>
      <c r="C36" s="122"/>
      <c r="D36" s="122"/>
      <c r="E36" s="122"/>
      <c r="F36" s="122"/>
      <c r="G36" s="122"/>
      <c r="H36" s="122"/>
      <c r="I36" s="123"/>
      <c r="J36" s="80">
        <v>114270.84</v>
      </c>
      <c r="K36" s="80"/>
      <c r="L36" s="124">
        <v>550766.80000000005</v>
      </c>
      <c r="M36" s="124"/>
      <c r="N36" s="124"/>
      <c r="O36" s="125">
        <v>477044.04</v>
      </c>
      <c r="P36" s="125"/>
      <c r="Q36" s="117">
        <f t="shared" si="0"/>
        <v>187993.60000000003</v>
      </c>
      <c r="R36" s="118"/>
      <c r="S36" s="119"/>
      <c r="T36" s="127"/>
      <c r="U36" s="20"/>
      <c r="V36" s="20"/>
      <c r="W36" s="20"/>
    </row>
    <row r="37" spans="2:51" x14ac:dyDescent="0.25">
      <c r="B37" s="128" t="s">
        <v>48</v>
      </c>
      <c r="C37" s="129"/>
      <c r="D37" s="129"/>
      <c r="E37" s="129"/>
      <c r="F37" s="129"/>
      <c r="G37" s="129"/>
      <c r="H37" s="129"/>
      <c r="I37" s="130"/>
      <c r="J37" s="131">
        <v>6776.07</v>
      </c>
      <c r="K37" s="131"/>
      <c r="L37" s="132">
        <v>63507.19</v>
      </c>
      <c r="M37" s="132"/>
      <c r="N37" s="132"/>
      <c r="O37" s="133">
        <v>55411.99</v>
      </c>
      <c r="P37" s="133"/>
      <c r="Q37" s="134">
        <f t="shared" si="0"/>
        <v>14871.270000000011</v>
      </c>
      <c r="R37" s="135"/>
      <c r="S37" s="136"/>
      <c r="T37" s="127"/>
      <c r="U37" s="20"/>
      <c r="V37" s="20"/>
      <c r="W37" s="20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8" t="s">
        <v>49</v>
      </c>
      <c r="AS37" s="138"/>
      <c r="AT37" s="138"/>
      <c r="AU37" s="138"/>
      <c r="AV37" s="138"/>
      <c r="AW37" s="139" t="s">
        <v>50</v>
      </c>
      <c r="AX37" s="139"/>
      <c r="AY37" s="140" t="s">
        <v>51</v>
      </c>
    </row>
    <row r="38" spans="2:51" ht="18" customHeight="1" x14ac:dyDescent="0.25">
      <c r="B38" s="141" t="s">
        <v>52</v>
      </c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3"/>
      <c r="O38" s="144"/>
      <c r="P38" s="145"/>
      <c r="Q38" s="146">
        <f>1103.98+245.33+613.32+61.99+123.98+433.94+1487.81</f>
        <v>4070.35</v>
      </c>
      <c r="R38" s="146"/>
      <c r="S38" s="146"/>
      <c r="T38" s="144"/>
      <c r="U38" s="147"/>
      <c r="V38" s="147"/>
      <c r="W38" s="145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48" t="s">
        <v>53</v>
      </c>
      <c r="AS38" s="148"/>
      <c r="AT38" s="148"/>
      <c r="AU38" s="148" t="s">
        <v>54</v>
      </c>
      <c r="AV38" s="148"/>
      <c r="AW38" s="149" t="s">
        <v>53</v>
      </c>
      <c r="AX38" s="149" t="s">
        <v>54</v>
      </c>
      <c r="AY38" s="140"/>
    </row>
    <row r="39" spans="2:51" x14ac:dyDescent="0.25">
      <c r="B39" s="150" t="s">
        <v>55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2"/>
      <c r="Q39" s="144">
        <v>16030.66</v>
      </c>
      <c r="R39" s="147"/>
      <c r="S39" s="145"/>
      <c r="T39" s="144"/>
      <c r="U39" s="147"/>
      <c r="V39" s="147"/>
      <c r="W39" s="145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4"/>
      <c r="AS39" s="154"/>
      <c r="AT39" s="154"/>
      <c r="AU39" s="149"/>
      <c r="AV39" s="149"/>
      <c r="AW39" s="154"/>
      <c r="AX39" s="149"/>
      <c r="AY39" s="155"/>
    </row>
    <row r="40" spans="2:51" ht="15" customHeight="1" x14ac:dyDescent="0.25">
      <c r="B40" s="156" t="s">
        <v>56</v>
      </c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9" t="s">
        <v>57</v>
      </c>
      <c r="R40" s="159"/>
      <c r="S40" s="159"/>
      <c r="T40" s="160"/>
      <c r="U40" s="161" t="s">
        <v>58</v>
      </c>
      <c r="V40" s="159"/>
      <c r="W40" s="160"/>
      <c r="AC40" s="162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4">
        <f>AR154</f>
        <v>0</v>
      </c>
      <c r="AS40" s="164"/>
      <c r="AT40" s="164"/>
      <c r="AU40" s="165">
        <f>AU154</f>
        <v>0</v>
      </c>
      <c r="AV40" s="165"/>
      <c r="AW40" s="166">
        <f>AW154</f>
        <v>0</v>
      </c>
      <c r="AX40" s="167">
        <f>AX154</f>
        <v>0</v>
      </c>
      <c r="AY40" s="168">
        <f>AX40-AU40</f>
        <v>0</v>
      </c>
    </row>
    <row r="41" spans="2:51" ht="26.25" customHeight="1" x14ac:dyDescent="0.25">
      <c r="B41" s="169" t="s">
        <v>59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1"/>
      <c r="Q41" s="172" t="s">
        <v>53</v>
      </c>
      <c r="R41" s="172"/>
      <c r="S41" s="172"/>
      <c r="T41" s="173" t="s">
        <v>60</v>
      </c>
      <c r="U41" s="172" t="s">
        <v>53</v>
      </c>
      <c r="V41" s="172"/>
      <c r="W41" s="174" t="s">
        <v>60</v>
      </c>
      <c r="AC41" s="175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7"/>
      <c r="AS41" s="177"/>
      <c r="AT41" s="177"/>
      <c r="AU41" s="178"/>
      <c r="AV41" s="178"/>
      <c r="AW41" s="179"/>
      <c r="AX41" s="180"/>
      <c r="AY41" s="181"/>
    </row>
    <row r="42" spans="2:51" ht="14.25" customHeight="1" x14ac:dyDescent="0.25">
      <c r="B42" s="182" t="s">
        <v>61</v>
      </c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4"/>
      <c r="R42" s="184"/>
      <c r="S42" s="184"/>
      <c r="T42" s="184"/>
      <c r="U42" s="184"/>
      <c r="V42" s="184"/>
      <c r="W42" s="185"/>
      <c r="AC42" s="175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7"/>
      <c r="AS42" s="177"/>
      <c r="AT42" s="177"/>
      <c r="AU42" s="178"/>
      <c r="AV42" s="178"/>
      <c r="AW42" s="179"/>
      <c r="AX42" s="180"/>
      <c r="AY42" s="181"/>
    </row>
    <row r="43" spans="2:51" ht="48.75" customHeight="1" x14ac:dyDescent="0.25">
      <c r="B43" s="186">
        <v>1</v>
      </c>
      <c r="C43" s="187" t="s">
        <v>62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8">
        <f>T43*G9*12</f>
        <v>16466.112000000001</v>
      </c>
      <c r="R43" s="188"/>
      <c r="S43" s="188"/>
      <c r="T43" s="189">
        <v>1.04</v>
      </c>
      <c r="U43" s="190">
        <f>U45+U46+U47+U48</f>
        <v>13817.72</v>
      </c>
      <c r="V43" s="191"/>
      <c r="W43" s="192">
        <f>U43/G9/12</f>
        <v>0.87272750240008079</v>
      </c>
    </row>
    <row r="44" spans="2:51" x14ac:dyDescent="0.25">
      <c r="B44" s="186"/>
      <c r="C44" s="193" t="s">
        <v>63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5"/>
      <c r="Q44" s="196"/>
      <c r="R44" s="197"/>
      <c r="S44" s="198"/>
      <c r="T44" s="199"/>
      <c r="U44" s="200"/>
      <c r="V44" s="201"/>
      <c r="W44" s="192"/>
    </row>
    <row r="45" spans="2:51" x14ac:dyDescent="0.25">
      <c r="B45" s="186"/>
      <c r="C45" s="202" t="s">
        <v>64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196"/>
      <c r="R45" s="197"/>
      <c r="S45" s="198"/>
      <c r="T45" s="199"/>
      <c r="U45" s="203">
        <v>205.72</v>
      </c>
      <c r="V45" s="204"/>
      <c r="W45" s="192"/>
    </row>
    <row r="46" spans="2:51" ht="27" customHeight="1" x14ac:dyDescent="0.25">
      <c r="B46" s="186"/>
      <c r="C46" s="205" t="s">
        <v>65</v>
      </c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7"/>
      <c r="Q46" s="196"/>
      <c r="R46" s="197"/>
      <c r="S46" s="198"/>
      <c r="T46" s="199"/>
      <c r="U46" s="203">
        <v>8000</v>
      </c>
      <c r="V46" s="204"/>
      <c r="W46" s="192"/>
    </row>
    <row r="47" spans="2:51" x14ac:dyDescent="0.25">
      <c r="B47" s="208"/>
      <c r="C47" s="202" t="s">
        <v>66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9"/>
      <c r="R47" s="209"/>
      <c r="S47" s="209"/>
      <c r="T47" s="210"/>
      <c r="U47" s="203">
        <v>5612</v>
      </c>
      <c r="V47" s="204"/>
      <c r="W47" s="210"/>
    </row>
    <row r="48" spans="2:51" x14ac:dyDescent="0.25">
      <c r="B48" s="208"/>
      <c r="C48" s="211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3"/>
      <c r="Q48" s="214"/>
      <c r="R48" s="214"/>
      <c r="S48" s="214"/>
      <c r="T48" s="210"/>
      <c r="U48" s="203">
        <v>0</v>
      </c>
      <c r="V48" s="204"/>
      <c r="W48" s="210"/>
    </row>
    <row r="49" spans="2:23" ht="44.25" customHeight="1" x14ac:dyDescent="0.25">
      <c r="B49" s="186">
        <v>2</v>
      </c>
      <c r="C49" s="215" t="s">
        <v>67</v>
      </c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7"/>
      <c r="Q49" s="200">
        <f>T49*G9*12</f>
        <v>12824.568000000003</v>
      </c>
      <c r="R49" s="218"/>
      <c r="S49" s="201"/>
      <c r="T49" s="219">
        <v>0.81</v>
      </c>
      <c r="U49" s="200">
        <f>Q49</f>
        <v>12824.568000000003</v>
      </c>
      <c r="V49" s="201"/>
      <c r="W49" s="219">
        <f>U49/G9/12</f>
        <v>0.81000000000000016</v>
      </c>
    </row>
    <row r="50" spans="2:23" x14ac:dyDescent="0.25">
      <c r="B50" s="186"/>
      <c r="C50" s="220" t="s">
        <v>63</v>
      </c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2"/>
      <c r="Q50" s="223"/>
      <c r="R50" s="224"/>
      <c r="S50" s="225"/>
      <c r="T50" s="219"/>
      <c r="U50" s="226"/>
      <c r="V50" s="227"/>
      <c r="W50" s="219"/>
    </row>
    <row r="51" spans="2:23" ht="28.5" customHeight="1" x14ac:dyDescent="0.25">
      <c r="B51" s="186"/>
      <c r="C51" s="228" t="s">
        <v>68</v>
      </c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30"/>
      <c r="Q51" s="223"/>
      <c r="R51" s="224"/>
      <c r="S51" s="225"/>
      <c r="T51" s="219"/>
      <c r="U51" s="226"/>
      <c r="V51" s="227"/>
      <c r="W51" s="219"/>
    </row>
    <row r="52" spans="2:23" ht="15" customHeight="1" x14ac:dyDescent="0.25">
      <c r="B52" s="186"/>
      <c r="C52" s="231" t="s">
        <v>69</v>
      </c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3"/>
      <c r="Q52" s="223"/>
      <c r="R52" s="224"/>
      <c r="S52" s="225"/>
      <c r="T52" s="219"/>
      <c r="U52" s="234"/>
      <c r="V52" s="235"/>
      <c r="W52" s="219"/>
    </row>
    <row r="53" spans="2:23" ht="15" customHeight="1" x14ac:dyDescent="0.25">
      <c r="B53" s="186"/>
      <c r="C53" s="228" t="s">
        <v>70</v>
      </c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30"/>
      <c r="Q53" s="223"/>
      <c r="R53" s="224"/>
      <c r="S53" s="225"/>
      <c r="T53" s="219"/>
      <c r="U53" s="236"/>
      <c r="V53" s="237"/>
      <c r="W53" s="219"/>
    </row>
    <row r="54" spans="2:23" ht="15" customHeight="1" x14ac:dyDescent="0.25">
      <c r="B54" s="186"/>
      <c r="C54" s="228" t="s">
        <v>71</v>
      </c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30"/>
      <c r="Q54" s="223"/>
      <c r="R54" s="224"/>
      <c r="S54" s="225"/>
      <c r="T54" s="219"/>
      <c r="U54" s="236"/>
      <c r="V54" s="237"/>
      <c r="W54" s="219"/>
    </row>
    <row r="55" spans="2:23" ht="15" customHeight="1" x14ac:dyDescent="0.25">
      <c r="B55" s="186"/>
      <c r="C55" s="228" t="s">
        <v>72</v>
      </c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30"/>
      <c r="Q55" s="223"/>
      <c r="R55" s="224"/>
      <c r="S55" s="225"/>
      <c r="T55" s="219"/>
      <c r="U55" s="234"/>
      <c r="V55" s="235"/>
      <c r="W55" s="219"/>
    </row>
    <row r="56" spans="2:23" ht="15" customHeight="1" x14ac:dyDescent="0.25">
      <c r="B56" s="238"/>
      <c r="C56" s="228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30"/>
      <c r="Q56" s="239"/>
      <c r="R56" s="240"/>
      <c r="S56" s="241"/>
      <c r="T56" s="242"/>
      <c r="U56" s="243"/>
      <c r="V56" s="244"/>
      <c r="W56" s="242"/>
    </row>
    <row r="57" spans="2:23" ht="30.75" customHeight="1" x14ac:dyDescent="0.25">
      <c r="B57" s="245" t="s">
        <v>73</v>
      </c>
      <c r="C57" s="246" t="s">
        <v>74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00">
        <f>T57*G9*12</f>
        <v>13299.552</v>
      </c>
      <c r="R57" s="218"/>
      <c r="S57" s="201"/>
      <c r="T57" s="219">
        <v>0.84</v>
      </c>
      <c r="U57" s="200">
        <f>Q57</f>
        <v>13299.552</v>
      </c>
      <c r="V57" s="201"/>
      <c r="W57" s="219">
        <f>U57/G9/12</f>
        <v>0.83999999999999986</v>
      </c>
    </row>
    <row r="58" spans="2:23" s="88" customFormat="1" hidden="1" x14ac:dyDescent="0.25">
      <c r="B58" s="247"/>
      <c r="C58" s="202" t="s">
        <v>75</v>
      </c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14"/>
      <c r="R58" s="214"/>
      <c r="S58" s="214"/>
      <c r="T58" s="210"/>
      <c r="U58" s="248"/>
      <c r="V58" s="249"/>
      <c r="W58" s="210"/>
    </row>
    <row r="59" spans="2:23" hidden="1" x14ac:dyDescent="0.25">
      <c r="B59" s="247"/>
      <c r="C59" s="202" t="s">
        <v>76</v>
      </c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14"/>
      <c r="R59" s="214"/>
      <c r="S59" s="214"/>
      <c r="T59" s="210"/>
      <c r="U59" s="248"/>
      <c r="V59" s="249"/>
      <c r="W59" s="210"/>
    </row>
    <row r="60" spans="2:23" hidden="1" x14ac:dyDescent="0.25">
      <c r="B60" s="247"/>
      <c r="C60" s="202" t="s">
        <v>76</v>
      </c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14"/>
      <c r="R60" s="214"/>
      <c r="S60" s="214"/>
      <c r="T60" s="210"/>
      <c r="U60" s="248"/>
      <c r="V60" s="249"/>
      <c r="W60" s="210"/>
    </row>
    <row r="61" spans="2:23" hidden="1" x14ac:dyDescent="0.25">
      <c r="B61" s="247"/>
      <c r="C61" s="202" t="s">
        <v>77</v>
      </c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14"/>
      <c r="R61" s="214"/>
      <c r="S61" s="214"/>
      <c r="T61" s="210"/>
      <c r="U61" s="248"/>
      <c r="V61" s="249"/>
      <c r="W61" s="210"/>
    </row>
    <row r="62" spans="2:23" hidden="1" x14ac:dyDescent="0.25">
      <c r="B62" s="247"/>
      <c r="C62" s="202" t="s">
        <v>78</v>
      </c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3"/>
      <c r="R62" s="250"/>
      <c r="S62" s="204"/>
      <c r="T62" s="210"/>
      <c r="U62" s="248"/>
      <c r="V62" s="249"/>
      <c r="W62" s="210"/>
    </row>
    <row r="63" spans="2:23" hidden="1" x14ac:dyDescent="0.25">
      <c r="B63" s="247"/>
      <c r="C63" s="202" t="s">
        <v>79</v>
      </c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3"/>
      <c r="R63" s="250"/>
      <c r="S63" s="204"/>
      <c r="T63" s="210"/>
      <c r="U63" s="248"/>
      <c r="V63" s="249"/>
      <c r="W63" s="210"/>
    </row>
    <row r="64" spans="2:23" x14ac:dyDescent="0.25">
      <c r="B64" s="247"/>
      <c r="C64" s="251" t="s">
        <v>80</v>
      </c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3"/>
      <c r="Q64" s="254"/>
      <c r="R64" s="255"/>
      <c r="S64" s="256"/>
      <c r="T64" s="210"/>
      <c r="U64" s="257"/>
      <c r="V64" s="258"/>
      <c r="W64" s="210"/>
    </row>
    <row r="65" spans="2:23" x14ac:dyDescent="0.25">
      <c r="B65" s="247"/>
      <c r="C65" s="251" t="s">
        <v>81</v>
      </c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3"/>
      <c r="Q65" s="254"/>
      <c r="R65" s="255"/>
      <c r="S65" s="256"/>
      <c r="T65" s="210"/>
      <c r="U65" s="257"/>
      <c r="V65" s="258"/>
      <c r="W65" s="210"/>
    </row>
    <row r="66" spans="2:23" x14ac:dyDescent="0.25">
      <c r="B66" s="247"/>
      <c r="C66" s="202" t="s">
        <v>82</v>
      </c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54"/>
      <c r="R66" s="255"/>
      <c r="S66" s="256"/>
      <c r="T66" s="210"/>
      <c r="U66" s="259"/>
      <c r="V66" s="260"/>
      <c r="W66" s="210"/>
    </row>
    <row r="67" spans="2:23" x14ac:dyDescent="0.25">
      <c r="B67" s="247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14"/>
      <c r="R67" s="214"/>
      <c r="S67" s="214"/>
      <c r="T67" s="210"/>
      <c r="U67" s="257"/>
      <c r="V67" s="258"/>
      <c r="W67" s="210"/>
    </row>
    <row r="68" spans="2:23" x14ac:dyDescent="0.25">
      <c r="B68" s="261" t="s">
        <v>83</v>
      </c>
      <c r="C68" s="262" t="s">
        <v>84</v>
      </c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4"/>
      <c r="Q68" s="265">
        <f>T68*G9*12</f>
        <v>22165.920000000002</v>
      </c>
      <c r="R68" s="266"/>
      <c r="S68" s="267"/>
      <c r="T68" s="227">
        <v>1.4</v>
      </c>
      <c r="U68" s="200">
        <f>Q68</f>
        <v>22165.920000000002</v>
      </c>
      <c r="V68" s="201"/>
      <c r="W68" s="219">
        <f>U68/G9/12</f>
        <v>1.4000000000000001</v>
      </c>
    </row>
    <row r="69" spans="2:23" ht="25.5" customHeight="1" x14ac:dyDescent="0.25">
      <c r="B69" s="247"/>
      <c r="C69" s="268" t="s">
        <v>85</v>
      </c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70"/>
      <c r="Q69" s="203"/>
      <c r="R69" s="250"/>
      <c r="S69" s="204"/>
      <c r="T69" s="256"/>
      <c r="U69" s="257"/>
      <c r="V69" s="258"/>
      <c r="W69" s="210"/>
    </row>
    <row r="70" spans="2:23" x14ac:dyDescent="0.25">
      <c r="B70" s="247"/>
      <c r="C70" s="211" t="s">
        <v>86</v>
      </c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3"/>
      <c r="Q70" s="254"/>
      <c r="R70" s="255"/>
      <c r="S70" s="256"/>
      <c r="T70" s="256"/>
      <c r="U70" s="257"/>
      <c r="V70" s="258"/>
      <c r="W70" s="210"/>
    </row>
    <row r="71" spans="2:23" x14ac:dyDescent="0.25">
      <c r="B71" s="247"/>
      <c r="C71" s="268" t="s">
        <v>87</v>
      </c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70"/>
      <c r="Q71" s="254"/>
      <c r="R71" s="255"/>
      <c r="S71" s="256"/>
      <c r="T71" s="256"/>
      <c r="U71" s="248"/>
      <c r="V71" s="249"/>
      <c r="W71" s="210"/>
    </row>
    <row r="72" spans="2:23" x14ac:dyDescent="0.25">
      <c r="B72" s="247"/>
      <c r="C72" s="271" t="s">
        <v>88</v>
      </c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3"/>
      <c r="Q72" s="254"/>
      <c r="R72" s="255"/>
      <c r="S72" s="256"/>
      <c r="T72" s="256"/>
      <c r="U72" s="257"/>
      <c r="V72" s="258"/>
      <c r="W72" s="210"/>
    </row>
    <row r="73" spans="2:23" x14ac:dyDescent="0.25">
      <c r="B73" s="247"/>
      <c r="C73" s="251" t="s">
        <v>89</v>
      </c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3"/>
      <c r="Q73" s="254"/>
      <c r="R73" s="255"/>
      <c r="S73" s="256"/>
      <c r="T73" s="256"/>
      <c r="U73" s="259"/>
      <c r="V73" s="260"/>
      <c r="W73" s="210"/>
    </row>
    <row r="74" spans="2:23" x14ac:dyDescent="0.25">
      <c r="B74" s="247"/>
      <c r="C74" s="274"/>
      <c r="D74" s="275"/>
      <c r="E74" s="275"/>
      <c r="F74" s="275"/>
      <c r="G74" s="275"/>
      <c r="H74" s="275"/>
      <c r="I74" s="275"/>
      <c r="J74" s="275"/>
      <c r="K74" s="275"/>
      <c r="L74" s="275"/>
      <c r="M74" s="275"/>
      <c r="N74" s="275"/>
      <c r="O74" s="275"/>
      <c r="P74" s="276"/>
      <c r="Q74" s="254"/>
      <c r="R74" s="255"/>
      <c r="S74" s="256"/>
      <c r="T74" s="256"/>
      <c r="U74" s="259"/>
      <c r="V74" s="260"/>
      <c r="W74" s="210"/>
    </row>
    <row r="75" spans="2:23" ht="24.75" customHeight="1" x14ac:dyDescent="0.25">
      <c r="B75" s="261" t="s">
        <v>90</v>
      </c>
      <c r="C75" s="215" t="s">
        <v>91</v>
      </c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7"/>
      <c r="Q75" s="277">
        <f>T75*G9*12</f>
        <v>7124.76</v>
      </c>
      <c r="R75" s="277"/>
      <c r="S75" s="277"/>
      <c r="T75" s="199">
        <v>0.45</v>
      </c>
      <c r="U75" s="200">
        <f>U77+U78+U79</f>
        <v>6300</v>
      </c>
      <c r="V75" s="201"/>
      <c r="W75" s="219">
        <f>U75/G9/12</f>
        <v>0.39790814006366526</v>
      </c>
    </row>
    <row r="76" spans="2:23" ht="15" customHeight="1" x14ac:dyDescent="0.25">
      <c r="B76" s="247"/>
      <c r="C76" s="193" t="s">
        <v>63</v>
      </c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5"/>
      <c r="Q76" s="278"/>
      <c r="R76" s="279"/>
      <c r="S76" s="280"/>
      <c r="T76" s="199"/>
      <c r="U76" s="200"/>
      <c r="V76" s="201"/>
      <c r="W76" s="219"/>
    </row>
    <row r="77" spans="2:23" x14ac:dyDescent="0.25">
      <c r="B77" s="247"/>
      <c r="C77" s="251" t="s">
        <v>92</v>
      </c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3"/>
      <c r="Q77" s="254"/>
      <c r="R77" s="255"/>
      <c r="S77" s="256"/>
      <c r="T77" s="256"/>
      <c r="U77" s="203">
        <v>2400</v>
      </c>
      <c r="V77" s="204"/>
      <c r="W77" s="210"/>
    </row>
    <row r="78" spans="2:23" x14ac:dyDescent="0.25">
      <c r="B78" s="247"/>
      <c r="C78" s="251" t="s">
        <v>93</v>
      </c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3"/>
      <c r="Q78" s="254"/>
      <c r="R78" s="255"/>
      <c r="S78" s="256"/>
      <c r="T78" s="256"/>
      <c r="U78" s="203">
        <v>1950</v>
      </c>
      <c r="V78" s="204"/>
      <c r="W78" s="210"/>
    </row>
    <row r="79" spans="2:23" x14ac:dyDescent="0.25">
      <c r="B79" s="247"/>
      <c r="C79" s="251" t="s">
        <v>94</v>
      </c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3"/>
      <c r="Q79" s="254"/>
      <c r="R79" s="255"/>
      <c r="S79" s="256"/>
      <c r="T79" s="256"/>
      <c r="U79" s="203">
        <v>1950</v>
      </c>
      <c r="V79" s="204"/>
      <c r="W79" s="210"/>
    </row>
    <row r="80" spans="2:23" x14ac:dyDescent="0.25">
      <c r="B80" s="247"/>
      <c r="C80" s="274"/>
      <c r="D80" s="275"/>
      <c r="E80" s="275"/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6"/>
      <c r="Q80" s="254"/>
      <c r="R80" s="255"/>
      <c r="S80" s="256"/>
      <c r="T80" s="256"/>
      <c r="U80" s="254"/>
      <c r="V80" s="256"/>
      <c r="W80" s="210"/>
    </row>
    <row r="81" spans="2:23" x14ac:dyDescent="0.25">
      <c r="B81" s="261" t="s">
        <v>95</v>
      </c>
      <c r="C81" s="281" t="s">
        <v>96</v>
      </c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3"/>
      <c r="Q81" s="200">
        <f>T81*G9*12</f>
        <v>9658.0080000000016</v>
      </c>
      <c r="R81" s="218"/>
      <c r="S81" s="201"/>
      <c r="T81" s="227">
        <v>0.61</v>
      </c>
      <c r="U81" s="200">
        <f>U82</f>
        <v>11068.98</v>
      </c>
      <c r="V81" s="201"/>
      <c r="W81" s="219">
        <f>U81/G9/12</f>
        <v>0.69911702288919197</v>
      </c>
    </row>
    <row r="82" spans="2:23" x14ac:dyDescent="0.25">
      <c r="B82" s="247"/>
      <c r="C82" s="251" t="s">
        <v>97</v>
      </c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3"/>
      <c r="Q82" s="254"/>
      <c r="R82" s="255"/>
      <c r="S82" s="256"/>
      <c r="T82" s="256"/>
      <c r="U82" s="248">
        <f>1844.83*6</f>
        <v>11068.98</v>
      </c>
      <c r="V82" s="249"/>
      <c r="W82" s="210"/>
    </row>
    <row r="83" spans="2:23" x14ac:dyDescent="0.25">
      <c r="B83" s="247"/>
      <c r="C83" s="284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6"/>
      <c r="Q83" s="254"/>
      <c r="R83" s="255"/>
      <c r="S83" s="256"/>
      <c r="T83" s="256"/>
      <c r="U83" s="287"/>
      <c r="V83" s="288"/>
      <c r="W83" s="210"/>
    </row>
    <row r="84" spans="2:23" x14ac:dyDescent="0.25">
      <c r="B84" s="261" t="s">
        <v>98</v>
      </c>
      <c r="C84" s="289" t="s">
        <v>99</v>
      </c>
      <c r="D84" s="289"/>
      <c r="E84" s="289"/>
      <c r="F84" s="289"/>
      <c r="G84" s="289"/>
      <c r="H84" s="289"/>
      <c r="I84" s="289"/>
      <c r="J84" s="289"/>
      <c r="K84" s="289"/>
      <c r="L84" s="289"/>
      <c r="M84" s="289"/>
      <c r="N84" s="289"/>
      <c r="O84" s="289"/>
      <c r="P84" s="289"/>
      <c r="Q84" s="290">
        <f>T84*G9*12</f>
        <v>1899.9360000000001</v>
      </c>
      <c r="R84" s="290"/>
      <c r="S84" s="290"/>
      <c r="T84" s="219">
        <v>0.12</v>
      </c>
      <c r="U84" s="200">
        <f>U85</f>
        <v>1856.88</v>
      </c>
      <c r="V84" s="201"/>
      <c r="W84" s="219">
        <f>U84/G9/12</f>
        <v>0.11728058208276489</v>
      </c>
    </row>
    <row r="85" spans="2:23" x14ac:dyDescent="0.25">
      <c r="B85" s="247"/>
      <c r="C85" s="251" t="s">
        <v>100</v>
      </c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3"/>
      <c r="Q85" s="291"/>
      <c r="R85" s="292"/>
      <c r="S85" s="293"/>
      <c r="T85" s="256"/>
      <c r="U85" s="248">
        <v>1856.88</v>
      </c>
      <c r="V85" s="249"/>
      <c r="W85" s="210"/>
    </row>
    <row r="86" spans="2:23" x14ac:dyDescent="0.25">
      <c r="B86" s="247"/>
      <c r="C86" s="294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1"/>
      <c r="R86" s="292"/>
      <c r="S86" s="293"/>
      <c r="T86" s="256"/>
      <c r="U86" s="287"/>
      <c r="V86" s="288"/>
      <c r="W86" s="210"/>
    </row>
    <row r="87" spans="2:23" x14ac:dyDescent="0.25">
      <c r="B87" s="296">
        <v>8</v>
      </c>
      <c r="C87" s="297" t="s">
        <v>101</v>
      </c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65"/>
      <c r="R87" s="266"/>
      <c r="S87" s="267"/>
      <c r="T87" s="256"/>
      <c r="U87" s="200"/>
      <c r="V87" s="201"/>
      <c r="W87" s="219"/>
    </row>
    <row r="88" spans="2:23" x14ac:dyDescent="0.25">
      <c r="B88" s="208"/>
      <c r="C88" s="202" t="s">
        <v>102</v>
      </c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99">
        <f>T88*G9*12</f>
        <v>33248.880000000005</v>
      </c>
      <c r="R88" s="299"/>
      <c r="S88" s="299"/>
      <c r="T88" s="219">
        <v>2.1</v>
      </c>
      <c r="U88" s="200">
        <f>4319.03*12</f>
        <v>51828.36</v>
      </c>
      <c r="V88" s="201"/>
      <c r="W88" s="219">
        <f>U88/G9/12</f>
        <v>3.2734803698650903</v>
      </c>
    </row>
    <row r="89" spans="2:23" x14ac:dyDescent="0.25">
      <c r="B89" s="208"/>
      <c r="C89" s="300"/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302"/>
      <c r="Q89" s="303"/>
      <c r="R89" s="304"/>
      <c r="S89" s="305"/>
      <c r="T89" s="219"/>
      <c r="U89" s="226"/>
      <c r="V89" s="227"/>
      <c r="W89" s="219"/>
    </row>
    <row r="90" spans="2:23" x14ac:dyDescent="0.25">
      <c r="B90" s="296">
        <v>9</v>
      </c>
      <c r="C90" s="289" t="s">
        <v>103</v>
      </c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89"/>
      <c r="O90" s="289"/>
      <c r="P90" s="289"/>
      <c r="Q90" s="306">
        <f>T90*G9*12</f>
        <v>2216.5920000000006</v>
      </c>
      <c r="R90" s="306"/>
      <c r="S90" s="306"/>
      <c r="T90" s="219">
        <v>0.14000000000000001</v>
      </c>
      <c r="U90" s="200">
        <f>U91</f>
        <v>432.9</v>
      </c>
      <c r="V90" s="201"/>
      <c r="W90" s="219">
        <f>U90/G9/12</f>
        <v>2.734197362437471E-2</v>
      </c>
    </row>
    <row r="91" spans="2:23" x14ac:dyDescent="0.25">
      <c r="B91" s="208"/>
      <c r="C91" s="202" t="s">
        <v>104</v>
      </c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14"/>
      <c r="R91" s="214"/>
      <c r="S91" s="214"/>
      <c r="T91" s="210"/>
      <c r="U91" s="203">
        <f>432.9</f>
        <v>432.9</v>
      </c>
      <c r="V91" s="204"/>
      <c r="W91" s="210"/>
    </row>
    <row r="92" spans="2:23" x14ac:dyDescent="0.25">
      <c r="B92" s="208"/>
      <c r="C92" s="294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54"/>
      <c r="R92" s="255"/>
      <c r="S92" s="256"/>
      <c r="T92" s="256"/>
      <c r="U92" s="254"/>
      <c r="V92" s="256"/>
      <c r="W92" s="210"/>
    </row>
    <row r="93" spans="2:23" x14ac:dyDescent="0.25">
      <c r="B93" s="296">
        <v>10</v>
      </c>
      <c r="C93" s="297" t="s">
        <v>105</v>
      </c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307"/>
      <c r="R93" s="308"/>
      <c r="S93" s="309"/>
      <c r="T93" s="310"/>
      <c r="U93" s="311"/>
      <c r="V93" s="312"/>
      <c r="W93" s="219"/>
    </row>
    <row r="94" spans="2:23" x14ac:dyDescent="0.25">
      <c r="B94" s="208"/>
      <c r="C94" s="202" t="s">
        <v>106</v>
      </c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313">
        <f>T94*G9*12</f>
        <v>62539.560000000012</v>
      </c>
      <c r="R94" s="313"/>
      <c r="S94" s="313"/>
      <c r="T94" s="219">
        <v>3.95</v>
      </c>
      <c r="U94" s="200">
        <f>6556.92*12</f>
        <v>78683.040000000008</v>
      </c>
      <c r="V94" s="201"/>
      <c r="W94" s="219">
        <f>U94/G9/12</f>
        <v>4.9696225557071401</v>
      </c>
    </row>
    <row r="95" spans="2:23" x14ac:dyDescent="0.25">
      <c r="B95" s="208"/>
      <c r="C95" s="300"/>
      <c r="D95" s="301"/>
      <c r="E95" s="301"/>
      <c r="F95" s="301"/>
      <c r="G95" s="301"/>
      <c r="H95" s="301"/>
      <c r="I95" s="301"/>
      <c r="J95" s="301"/>
      <c r="K95" s="301"/>
      <c r="L95" s="301"/>
      <c r="M95" s="301"/>
      <c r="N95" s="301"/>
      <c r="O95" s="301"/>
      <c r="P95" s="302"/>
      <c r="Q95" s="314"/>
      <c r="R95" s="315"/>
      <c r="S95" s="316"/>
      <c r="T95" s="219"/>
      <c r="U95" s="226"/>
      <c r="V95" s="227"/>
      <c r="W95" s="219"/>
    </row>
    <row r="96" spans="2:23" x14ac:dyDescent="0.25">
      <c r="B96" s="296">
        <v>11</v>
      </c>
      <c r="C96" s="289" t="s">
        <v>107</v>
      </c>
      <c r="D96" s="289"/>
      <c r="E96" s="289"/>
      <c r="F96" s="289"/>
      <c r="G96" s="289"/>
      <c r="H96" s="289"/>
      <c r="I96" s="289"/>
      <c r="J96" s="289"/>
      <c r="K96" s="289"/>
      <c r="L96" s="289"/>
      <c r="M96" s="289"/>
      <c r="N96" s="289"/>
      <c r="O96" s="289"/>
      <c r="P96" s="289"/>
      <c r="Q96" s="313">
        <f>T96*G9*12</f>
        <v>28974.024000000005</v>
      </c>
      <c r="R96" s="313"/>
      <c r="S96" s="313"/>
      <c r="T96" s="219">
        <v>1.83</v>
      </c>
      <c r="U96" s="200">
        <v>34214.050000000003</v>
      </c>
      <c r="V96" s="201"/>
      <c r="W96" s="219">
        <f>U96/G9/12</f>
        <v>2.1609601586579759</v>
      </c>
    </row>
    <row r="97" spans="2:23" x14ac:dyDescent="0.25">
      <c r="B97" s="208"/>
      <c r="C97" s="251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3"/>
      <c r="Q97" s="203"/>
      <c r="R97" s="250"/>
      <c r="S97" s="204"/>
      <c r="T97" s="255"/>
      <c r="U97" s="203"/>
      <c r="V97" s="204"/>
      <c r="W97" s="210"/>
    </row>
    <row r="98" spans="2:23" x14ac:dyDescent="0.25">
      <c r="B98" s="317">
        <v>12</v>
      </c>
      <c r="C98" s="318" t="s">
        <v>108</v>
      </c>
      <c r="D98" s="318"/>
      <c r="E98" s="318"/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318"/>
      <c r="Q98" s="319">
        <f>T98*G9*12</f>
        <v>0</v>
      </c>
      <c r="R98" s="319"/>
      <c r="S98" s="319"/>
      <c r="T98" s="320">
        <v>0</v>
      </c>
      <c r="U98" s="311">
        <f>Q98</f>
        <v>0</v>
      </c>
      <c r="V98" s="312"/>
      <c r="W98" s="219">
        <f>U98/G9/12</f>
        <v>0</v>
      </c>
    </row>
    <row r="99" spans="2:23" x14ac:dyDescent="0.25">
      <c r="B99" s="321"/>
      <c r="C99" s="322"/>
      <c r="D99" s="323"/>
      <c r="E99" s="323"/>
      <c r="F99" s="323"/>
      <c r="G99" s="323"/>
      <c r="H99" s="323"/>
      <c r="I99" s="323"/>
      <c r="J99" s="323"/>
      <c r="K99" s="323"/>
      <c r="L99" s="323"/>
      <c r="M99" s="323"/>
      <c r="N99" s="323"/>
      <c r="O99" s="323"/>
      <c r="P99" s="324"/>
      <c r="Q99" s="325"/>
      <c r="R99" s="326"/>
      <c r="S99" s="327"/>
      <c r="T99" s="328"/>
      <c r="U99" s="329"/>
      <c r="V99" s="330"/>
      <c r="W99" s="331"/>
    </row>
    <row r="100" spans="2:23" x14ac:dyDescent="0.25">
      <c r="B100" s="332" t="s">
        <v>109</v>
      </c>
      <c r="C100" s="332"/>
      <c r="D100" s="332"/>
      <c r="E100" s="332"/>
      <c r="F100" s="332"/>
      <c r="G100" s="332"/>
      <c r="H100" s="332"/>
      <c r="I100" s="332"/>
      <c r="J100" s="332"/>
      <c r="K100" s="332"/>
      <c r="L100" s="332"/>
      <c r="M100" s="332"/>
      <c r="N100" s="332"/>
      <c r="O100" s="332"/>
      <c r="P100" s="332"/>
      <c r="Q100" s="333">
        <f>Q43+Q49+Q57+Q68+Q75+Q81+Q84+Q88+Q90+Q94+Q96+Q98</f>
        <v>210417.91200000004</v>
      </c>
      <c r="R100" s="334"/>
      <c r="S100" s="334"/>
      <c r="T100" s="335">
        <f>T43+T49+T57+T68+T75+T81+T84+T88+T90+T94+T96+T98</f>
        <v>13.290000000000001</v>
      </c>
      <c r="U100" s="336">
        <f>U43+U49+U57+U68+U75+U81+U84+U88+U90+U94+U96+U98</f>
        <v>246491.96999999997</v>
      </c>
      <c r="V100" s="336"/>
      <c r="W100" s="337">
        <f>W43+W49+W57+W68+W75+W81+W84+W88+W90+W94+W96+W98</f>
        <v>15.568438305290282</v>
      </c>
    </row>
    <row r="101" spans="2:23" x14ac:dyDescent="0.25">
      <c r="B101" s="338"/>
      <c r="C101" s="338"/>
      <c r="D101" s="338"/>
      <c r="E101" s="338"/>
      <c r="F101" s="338"/>
      <c r="G101" s="338"/>
      <c r="H101" s="338"/>
      <c r="I101" s="338"/>
      <c r="J101" s="338"/>
      <c r="K101" s="338"/>
      <c r="L101" s="338"/>
      <c r="M101" s="338"/>
      <c r="N101" s="338"/>
      <c r="O101" s="338"/>
      <c r="P101" s="338"/>
      <c r="Q101" s="339"/>
      <c r="R101" s="340"/>
      <c r="S101" s="340"/>
      <c r="T101" s="341"/>
      <c r="U101" s="342"/>
      <c r="V101" s="342"/>
      <c r="W101" s="343"/>
    </row>
    <row r="102" spans="2:23" ht="33" customHeight="1" x14ac:dyDescent="0.25">
      <c r="B102" s="344" t="s">
        <v>110</v>
      </c>
      <c r="C102" s="345"/>
      <c r="D102" s="345"/>
      <c r="E102" s="345"/>
      <c r="F102" s="345"/>
      <c r="G102" s="345"/>
      <c r="H102" s="345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6"/>
      <c r="U102" s="347">
        <f>O24-Q38-U100-Q39</f>
        <v>7251.5300000000607</v>
      </c>
      <c r="V102" s="348"/>
      <c r="W102" s="349"/>
    </row>
    <row r="103" spans="2:23" x14ac:dyDescent="0.25">
      <c r="B103" s="350" t="s">
        <v>111</v>
      </c>
      <c r="C103" s="351"/>
      <c r="D103" s="351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1"/>
      <c r="V103" s="352"/>
      <c r="W103" s="353"/>
    </row>
    <row r="104" spans="2:23" x14ac:dyDescent="0.25">
      <c r="B104" s="354" t="s">
        <v>112</v>
      </c>
      <c r="C104" s="355"/>
      <c r="D104" s="355"/>
      <c r="E104" s="355"/>
      <c r="F104" s="355"/>
      <c r="G104" s="355"/>
      <c r="H104" s="355"/>
      <c r="I104" s="355"/>
      <c r="J104" s="355"/>
      <c r="K104" s="355"/>
      <c r="L104" s="355"/>
      <c r="M104" s="355"/>
      <c r="N104" s="355"/>
      <c r="O104" s="355"/>
      <c r="P104" s="355"/>
      <c r="Q104" s="355"/>
      <c r="R104" s="355"/>
      <c r="S104" s="356"/>
      <c r="T104" s="357"/>
      <c r="U104" s="358">
        <v>0</v>
      </c>
      <c r="V104" s="359"/>
      <c r="W104" s="353"/>
    </row>
    <row r="105" spans="2:23" x14ac:dyDescent="0.25">
      <c r="B105" s="360" t="s">
        <v>113</v>
      </c>
      <c r="C105" s="361"/>
      <c r="D105" s="361"/>
      <c r="E105" s="361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  <c r="P105" s="361"/>
      <c r="Q105" s="361"/>
      <c r="R105" s="361"/>
      <c r="S105" s="362"/>
      <c r="T105" s="363"/>
      <c r="U105" s="358">
        <f>O29</f>
        <v>0</v>
      </c>
      <c r="V105" s="359"/>
      <c r="W105" s="364"/>
    </row>
    <row r="106" spans="2:23" x14ac:dyDescent="0.25">
      <c r="B106" s="365" t="s">
        <v>114</v>
      </c>
      <c r="C106" s="366"/>
      <c r="D106" s="366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  <c r="O106" s="366"/>
      <c r="P106" s="366"/>
      <c r="Q106" s="366"/>
      <c r="R106" s="366"/>
      <c r="S106" s="367"/>
      <c r="T106" s="368"/>
      <c r="U106" s="369">
        <f>U104+U105</f>
        <v>0</v>
      </c>
      <c r="V106" s="370"/>
      <c r="W106" s="353"/>
    </row>
    <row r="107" spans="2:23" x14ac:dyDescent="0.25">
      <c r="B107" s="371">
        <v>1</v>
      </c>
      <c r="C107" s="372"/>
      <c r="D107" s="372"/>
      <c r="E107" s="372"/>
      <c r="F107" s="372"/>
      <c r="G107" s="372"/>
      <c r="H107" s="372"/>
      <c r="I107" s="372"/>
      <c r="J107" s="372"/>
      <c r="K107" s="372"/>
      <c r="L107" s="372"/>
      <c r="M107" s="372"/>
      <c r="N107" s="372"/>
      <c r="O107" s="372"/>
      <c r="P107" s="372"/>
      <c r="Q107" s="372"/>
      <c r="R107" s="372"/>
      <c r="S107" s="372"/>
      <c r="T107" s="373"/>
      <c r="U107" s="374">
        <v>0</v>
      </c>
      <c r="V107" s="374"/>
      <c r="W107" s="353"/>
    </row>
    <row r="108" spans="2:23" x14ac:dyDescent="0.25">
      <c r="B108" s="371">
        <v>2</v>
      </c>
      <c r="C108" s="375"/>
      <c r="D108" s="376"/>
      <c r="E108" s="376"/>
      <c r="F108" s="376"/>
      <c r="G108" s="376"/>
      <c r="H108" s="376"/>
      <c r="I108" s="376"/>
      <c r="J108" s="376"/>
      <c r="K108" s="376"/>
      <c r="L108" s="376"/>
      <c r="M108" s="376"/>
      <c r="N108" s="376"/>
      <c r="O108" s="376"/>
      <c r="P108" s="376"/>
      <c r="Q108" s="376"/>
      <c r="R108" s="376"/>
      <c r="S108" s="377"/>
      <c r="T108" s="373"/>
      <c r="U108" s="378">
        <v>0</v>
      </c>
      <c r="V108" s="379"/>
      <c r="W108" s="353"/>
    </row>
    <row r="109" spans="2:23" x14ac:dyDescent="0.25">
      <c r="B109" s="371">
        <v>3</v>
      </c>
      <c r="C109" s="372"/>
      <c r="D109" s="372"/>
      <c r="E109" s="372"/>
      <c r="F109" s="372"/>
      <c r="G109" s="372"/>
      <c r="H109" s="372"/>
      <c r="I109" s="372"/>
      <c r="J109" s="372"/>
      <c r="K109" s="372"/>
      <c r="L109" s="372"/>
      <c r="M109" s="372"/>
      <c r="N109" s="372"/>
      <c r="O109" s="372"/>
      <c r="P109" s="372"/>
      <c r="Q109" s="372"/>
      <c r="R109" s="372"/>
      <c r="S109" s="372"/>
      <c r="T109" s="373"/>
      <c r="U109" s="380">
        <v>0</v>
      </c>
      <c r="V109" s="380"/>
      <c r="W109" s="353"/>
    </row>
    <row r="110" spans="2:23" x14ac:dyDescent="0.25">
      <c r="B110" s="381" t="s">
        <v>115</v>
      </c>
      <c r="C110" s="382"/>
      <c r="D110" s="382"/>
      <c r="E110" s="382"/>
      <c r="F110" s="382"/>
      <c r="G110" s="382"/>
      <c r="H110" s="382"/>
      <c r="I110" s="382"/>
      <c r="J110" s="382"/>
      <c r="K110" s="382"/>
      <c r="L110" s="382"/>
      <c r="M110" s="382"/>
      <c r="N110" s="382"/>
      <c r="O110" s="382"/>
      <c r="P110" s="382"/>
      <c r="Q110" s="382"/>
      <c r="R110" s="382"/>
      <c r="S110" s="383"/>
      <c r="T110" s="384"/>
      <c r="U110" s="385">
        <f>U107+U108+U109</f>
        <v>0</v>
      </c>
      <c r="V110" s="386"/>
      <c r="W110" s="353"/>
    </row>
    <row r="111" spans="2:23" x14ac:dyDescent="0.25">
      <c r="B111" s="387" t="s">
        <v>116</v>
      </c>
      <c r="C111" s="388"/>
      <c r="D111" s="388"/>
      <c r="E111" s="388"/>
      <c r="F111" s="388"/>
      <c r="G111" s="388"/>
      <c r="H111" s="388"/>
      <c r="I111" s="388"/>
      <c r="J111" s="388"/>
      <c r="K111" s="388"/>
      <c r="L111" s="388"/>
      <c r="M111" s="388"/>
      <c r="N111" s="388"/>
      <c r="O111" s="388"/>
      <c r="P111" s="388"/>
      <c r="Q111" s="388"/>
      <c r="R111" s="388"/>
      <c r="S111" s="389"/>
      <c r="T111" s="390"/>
      <c r="U111" s="391">
        <f>U106-U110</f>
        <v>0</v>
      </c>
      <c r="V111" s="392"/>
      <c r="W111" s="353"/>
    </row>
    <row r="112" spans="2:23" x14ac:dyDescent="0.25">
      <c r="B112" s="393"/>
      <c r="C112" s="394" t="s">
        <v>117</v>
      </c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5"/>
      <c r="U112" s="395"/>
      <c r="V112" s="395"/>
      <c r="W112" s="353"/>
    </row>
    <row r="113" spans="2:23" x14ac:dyDescent="0.25">
      <c r="B113" s="396"/>
      <c r="C113" s="397"/>
      <c r="D113" s="397"/>
      <c r="E113" s="397"/>
      <c r="F113" s="397"/>
      <c r="G113" s="397"/>
      <c r="H113" s="397"/>
      <c r="I113" s="397"/>
      <c r="J113" s="397"/>
      <c r="K113" s="397"/>
      <c r="L113" s="397"/>
      <c r="M113" s="397"/>
      <c r="N113" s="397"/>
      <c r="O113" s="397"/>
      <c r="P113" s="397"/>
      <c r="Q113" s="398"/>
      <c r="R113" s="398"/>
      <c r="S113" s="398"/>
      <c r="T113" s="399"/>
      <c r="U113" s="400"/>
      <c r="V113" s="400"/>
      <c r="W113" s="353"/>
    </row>
    <row r="114" spans="2:23" x14ac:dyDescent="0.25">
      <c r="B114" s="396"/>
      <c r="C114" s="401"/>
      <c r="D114" s="401"/>
      <c r="E114" s="401"/>
      <c r="F114" s="401"/>
      <c r="G114" s="401"/>
      <c r="H114" s="401"/>
      <c r="I114" s="401"/>
      <c r="J114" s="401"/>
      <c r="K114" s="401"/>
      <c r="L114" s="401"/>
      <c r="M114" s="401"/>
      <c r="N114" s="401"/>
      <c r="O114" s="401"/>
      <c r="P114" s="401"/>
      <c r="Q114" s="401"/>
      <c r="R114" s="401"/>
      <c r="S114" s="401"/>
      <c r="T114" s="402"/>
      <c r="U114" s="403"/>
      <c r="V114" s="403"/>
      <c r="W114" s="353"/>
    </row>
    <row r="115" spans="2:23" x14ac:dyDescent="0.25">
      <c r="B115" s="396"/>
      <c r="C115" s="397" t="s">
        <v>118</v>
      </c>
      <c r="D115" s="397"/>
      <c r="E115" s="397"/>
      <c r="F115" s="397"/>
      <c r="G115" s="397"/>
      <c r="H115" s="397"/>
      <c r="I115" s="397"/>
      <c r="J115" s="397"/>
      <c r="K115" s="397"/>
      <c r="L115" s="397"/>
      <c r="M115" s="397"/>
      <c r="N115" s="397"/>
      <c r="O115" s="397"/>
      <c r="P115" s="397"/>
      <c r="Q115" s="397"/>
      <c r="R115" s="397"/>
      <c r="S115" s="397"/>
      <c r="T115" s="397"/>
      <c r="U115" s="397"/>
      <c r="V115" s="397"/>
      <c r="W115" s="353"/>
    </row>
    <row r="116" spans="2:23" x14ac:dyDescent="0.25">
      <c r="B116" s="396"/>
      <c r="C116" s="404"/>
      <c r="D116" s="404"/>
      <c r="E116" s="404"/>
      <c r="F116" s="404"/>
      <c r="G116" s="404"/>
      <c r="H116" s="404"/>
      <c r="I116" s="404"/>
      <c r="J116" s="404"/>
      <c r="K116" s="404"/>
      <c r="L116" s="404"/>
      <c r="M116" s="404"/>
      <c r="N116" s="404"/>
      <c r="O116" s="404"/>
      <c r="P116" s="404"/>
      <c r="Q116" s="405"/>
      <c r="R116" s="405"/>
      <c r="S116" s="405"/>
      <c r="T116" s="402"/>
      <c r="U116" s="403"/>
      <c r="V116" s="403"/>
      <c r="W116" s="353"/>
    </row>
    <row r="117" spans="2:23" x14ac:dyDescent="0.25">
      <c r="B117" s="406"/>
      <c r="C117" s="397"/>
      <c r="D117" s="397"/>
      <c r="E117" s="397"/>
      <c r="F117" s="397"/>
      <c r="G117" s="397"/>
      <c r="H117" s="397"/>
      <c r="I117" s="397"/>
      <c r="J117" s="397"/>
      <c r="K117" s="397"/>
      <c r="L117" s="397"/>
      <c r="M117" s="397"/>
      <c r="N117" s="397"/>
      <c r="O117" s="397"/>
      <c r="P117" s="397"/>
      <c r="Q117" s="407"/>
      <c r="R117" s="407"/>
      <c r="S117" s="407"/>
      <c r="T117" s="408"/>
      <c r="U117" s="409"/>
      <c r="V117" s="409"/>
      <c r="W117" s="364"/>
    </row>
    <row r="118" spans="2:23" x14ac:dyDescent="0.25">
      <c r="B118" s="406"/>
      <c r="C118" s="397" t="s">
        <v>119</v>
      </c>
      <c r="D118" s="397"/>
      <c r="E118" s="397"/>
      <c r="F118" s="397"/>
      <c r="G118" s="397"/>
      <c r="H118" s="397"/>
      <c r="I118" s="397"/>
      <c r="J118" s="397"/>
      <c r="K118" s="397"/>
      <c r="L118" s="397"/>
      <c r="M118" s="397"/>
      <c r="N118" s="397"/>
      <c r="O118" s="397"/>
      <c r="P118" s="397"/>
      <c r="Q118" s="410"/>
      <c r="R118" s="410"/>
      <c r="S118" s="410"/>
      <c r="T118" s="411"/>
      <c r="U118" s="409"/>
      <c r="V118" s="409"/>
      <c r="W118" s="364"/>
    </row>
    <row r="119" spans="2:23" x14ac:dyDescent="0.25">
      <c r="B119" s="412"/>
      <c r="C119" s="397"/>
      <c r="D119" s="397"/>
      <c r="E119" s="397"/>
      <c r="F119" s="397"/>
      <c r="G119" s="397"/>
      <c r="H119" s="397"/>
      <c r="I119" s="397"/>
      <c r="J119" s="397"/>
      <c r="K119" s="397"/>
      <c r="L119" s="397"/>
      <c r="M119" s="397"/>
      <c r="N119" s="397"/>
      <c r="O119" s="397"/>
      <c r="P119" s="397"/>
      <c r="Q119" s="413"/>
      <c r="R119" s="413"/>
      <c r="S119" s="413"/>
      <c r="T119" s="343"/>
      <c r="U119" s="409"/>
      <c r="V119" s="409"/>
      <c r="W119" s="364"/>
    </row>
    <row r="120" spans="2:23" x14ac:dyDescent="0.25">
      <c r="B120" s="412"/>
      <c r="C120" s="397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414"/>
      <c r="R120" s="414"/>
      <c r="S120" s="414"/>
      <c r="T120" s="415"/>
      <c r="U120" s="416"/>
      <c r="V120" s="416"/>
      <c r="W120" s="353"/>
    </row>
    <row r="121" spans="2:23" x14ac:dyDescent="0.25">
      <c r="B121" s="417"/>
      <c r="C121" s="417"/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N121" s="417"/>
      <c r="O121" s="417"/>
      <c r="P121" s="417"/>
      <c r="Q121" s="418"/>
      <c r="R121" s="418"/>
      <c r="S121" s="418"/>
      <c r="T121" s="419"/>
      <c r="U121" s="420"/>
      <c r="V121" s="420"/>
      <c r="W121" s="353"/>
    </row>
    <row r="122" spans="2:23" x14ac:dyDescent="0.25">
      <c r="B122" s="418"/>
      <c r="C122" s="418"/>
      <c r="D122" s="418"/>
      <c r="E122" s="418"/>
      <c r="F122" s="418"/>
      <c r="G122" s="418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  <c r="T122" s="418"/>
      <c r="U122" s="418"/>
      <c r="V122" s="418"/>
      <c r="W122" s="418"/>
    </row>
    <row r="123" spans="2:23" x14ac:dyDescent="0.25">
      <c r="B123" s="421"/>
      <c r="C123" s="422"/>
      <c r="D123" s="422"/>
      <c r="E123" s="422"/>
      <c r="F123" s="422"/>
      <c r="G123" s="422"/>
      <c r="H123" s="422"/>
      <c r="I123" s="422"/>
      <c r="J123" s="422"/>
      <c r="K123" s="422"/>
      <c r="L123" s="422"/>
      <c r="M123" s="422"/>
      <c r="N123" s="422"/>
      <c r="O123" s="422"/>
      <c r="P123" s="422"/>
      <c r="Q123" s="422"/>
      <c r="R123" s="422"/>
      <c r="S123" s="422"/>
      <c r="T123" s="423"/>
      <c r="U123" s="424"/>
      <c r="V123" s="424"/>
      <c r="W123" s="424"/>
    </row>
    <row r="124" spans="2:23" x14ac:dyDescent="0.25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425"/>
      <c r="V124" s="425"/>
      <c r="W124" s="419"/>
    </row>
    <row r="125" spans="2:23" x14ac:dyDescent="0.25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426"/>
      <c r="V125" s="20"/>
      <c r="W125" s="419"/>
    </row>
    <row r="126" spans="2:23" x14ac:dyDescent="0.25"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20"/>
      <c r="V126" s="20"/>
      <c r="W126" s="419"/>
    </row>
    <row r="127" spans="2:23" x14ac:dyDescent="0.25">
      <c r="B127" s="427"/>
      <c r="C127" s="427"/>
      <c r="D127" s="427"/>
      <c r="E127" s="427"/>
      <c r="F127" s="427"/>
      <c r="G127" s="427"/>
      <c r="H127" s="427"/>
      <c r="I127" s="427"/>
      <c r="J127" s="427"/>
      <c r="K127" s="427"/>
      <c r="L127" s="427"/>
      <c r="M127" s="427"/>
      <c r="N127" s="427"/>
      <c r="O127" s="427"/>
      <c r="P127" s="427"/>
      <c r="Q127" s="427"/>
      <c r="R127" s="427"/>
      <c r="S127" s="427"/>
      <c r="T127" s="406"/>
      <c r="U127" s="428"/>
      <c r="V127" s="428"/>
      <c r="W127" s="419"/>
    </row>
    <row r="128" spans="2:23" x14ac:dyDescent="0.25">
      <c r="B128" s="429"/>
      <c r="C128" s="429"/>
      <c r="D128" s="429"/>
      <c r="E128" s="429"/>
      <c r="F128" s="429"/>
      <c r="G128" s="429"/>
      <c r="H128" s="429"/>
      <c r="I128" s="429"/>
      <c r="J128" s="429"/>
      <c r="K128" s="429"/>
      <c r="L128" s="429"/>
      <c r="M128" s="429"/>
      <c r="N128" s="429"/>
      <c r="O128" s="429"/>
      <c r="P128" s="429"/>
      <c r="Q128" s="429"/>
      <c r="R128" s="429"/>
      <c r="S128" s="429"/>
      <c r="T128" s="430"/>
      <c r="U128" s="428"/>
      <c r="V128" s="428"/>
      <c r="W128" s="419"/>
    </row>
    <row r="129" spans="2:23" x14ac:dyDescent="0.25">
      <c r="B129" s="429"/>
      <c r="C129" s="429"/>
      <c r="D129" s="429"/>
      <c r="E129" s="429"/>
      <c r="F129" s="429"/>
      <c r="G129" s="429"/>
      <c r="H129" s="429"/>
      <c r="I129" s="429"/>
      <c r="J129" s="429"/>
      <c r="K129" s="429"/>
      <c r="L129" s="429"/>
      <c r="M129" s="429"/>
      <c r="N129" s="429"/>
      <c r="O129" s="429"/>
      <c r="P129" s="429"/>
      <c r="Q129" s="429"/>
      <c r="R129" s="429"/>
      <c r="S129" s="429"/>
      <c r="T129" s="430"/>
      <c r="U129" s="428"/>
      <c r="V129" s="428"/>
      <c r="W129" s="419"/>
    </row>
    <row r="130" spans="2:23" x14ac:dyDescent="0.25">
      <c r="B130" s="431"/>
      <c r="C130" s="397"/>
      <c r="D130" s="397"/>
      <c r="E130" s="397"/>
      <c r="F130" s="397"/>
      <c r="G130" s="397"/>
      <c r="H130" s="397"/>
      <c r="I130" s="397"/>
      <c r="J130" s="397"/>
      <c r="K130" s="397"/>
      <c r="L130" s="397"/>
      <c r="M130" s="397"/>
      <c r="N130" s="397"/>
      <c r="O130" s="397"/>
      <c r="P130" s="397"/>
      <c r="Q130" s="397"/>
      <c r="R130" s="397"/>
      <c r="S130" s="397"/>
      <c r="T130" s="432"/>
      <c r="U130" s="433"/>
      <c r="V130" s="433"/>
      <c r="W130" s="419"/>
    </row>
    <row r="131" spans="2:23" x14ac:dyDescent="0.25">
      <c r="B131" s="431"/>
      <c r="C131" s="397"/>
      <c r="D131" s="397"/>
      <c r="E131" s="397"/>
      <c r="F131" s="397"/>
      <c r="G131" s="397"/>
      <c r="H131" s="397"/>
      <c r="I131" s="397"/>
      <c r="J131" s="397"/>
      <c r="K131" s="397"/>
      <c r="L131" s="397"/>
      <c r="M131" s="397"/>
      <c r="N131" s="397"/>
      <c r="O131" s="397"/>
      <c r="P131" s="397"/>
      <c r="Q131" s="397"/>
      <c r="R131" s="397"/>
      <c r="S131" s="397"/>
      <c r="T131" s="432"/>
      <c r="U131" s="416"/>
      <c r="V131" s="416"/>
      <c r="W131" s="419"/>
    </row>
    <row r="132" spans="2:23" x14ac:dyDescent="0.25">
      <c r="B132" s="429"/>
      <c r="C132" s="429"/>
      <c r="D132" s="429"/>
      <c r="E132" s="429"/>
      <c r="F132" s="429"/>
      <c r="G132" s="429"/>
      <c r="H132" s="429"/>
      <c r="I132" s="429"/>
      <c r="J132" s="429"/>
      <c r="K132" s="429"/>
      <c r="L132" s="429"/>
      <c r="M132" s="429"/>
      <c r="N132" s="429"/>
      <c r="O132" s="429"/>
      <c r="P132" s="429"/>
      <c r="Q132" s="429"/>
      <c r="R132" s="429"/>
      <c r="S132" s="429"/>
      <c r="T132" s="430"/>
      <c r="U132" s="428"/>
      <c r="V132" s="428"/>
      <c r="W132" s="419"/>
    </row>
    <row r="133" spans="2:23" x14ac:dyDescent="0.25">
      <c r="B133" s="434"/>
      <c r="C133" s="434"/>
      <c r="D133" s="434"/>
      <c r="E133" s="434"/>
      <c r="F133" s="434"/>
      <c r="G133" s="434"/>
      <c r="H133" s="24"/>
      <c r="I133" s="24"/>
      <c r="J133" s="24"/>
      <c r="K133" s="24"/>
      <c r="L133" s="24"/>
      <c r="M133" s="24"/>
      <c r="N133" s="24"/>
      <c r="O133" s="24"/>
      <c r="P133" s="24"/>
      <c r="Q133" s="419"/>
      <c r="R133" s="419"/>
      <c r="S133" s="419"/>
      <c r="T133" s="419"/>
      <c r="U133" s="435"/>
      <c r="V133" s="435"/>
      <c r="W133" s="419"/>
    </row>
    <row r="134" spans="2:23" x14ac:dyDescent="0.25">
      <c r="B134" s="436"/>
      <c r="C134" s="436"/>
      <c r="D134" s="436"/>
      <c r="E134" s="436"/>
      <c r="F134" s="436"/>
      <c r="G134" s="436"/>
      <c r="H134" s="436"/>
      <c r="I134" s="436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19"/>
    </row>
    <row r="135" spans="2:23" x14ac:dyDescent="0.25">
      <c r="B135" s="429"/>
      <c r="C135" s="429"/>
      <c r="D135" s="429"/>
      <c r="E135" s="429"/>
      <c r="F135" s="429"/>
      <c r="G135" s="429"/>
      <c r="H135" s="429"/>
      <c r="I135" s="429"/>
      <c r="J135" s="429"/>
      <c r="K135" s="429"/>
      <c r="L135" s="429"/>
      <c r="M135" s="429"/>
      <c r="N135" s="429"/>
      <c r="O135" s="429"/>
      <c r="P135" s="429"/>
      <c r="Q135" s="429"/>
      <c r="R135" s="429"/>
      <c r="S135" s="429"/>
      <c r="T135" s="430"/>
      <c r="U135" s="409"/>
      <c r="V135" s="409"/>
      <c r="W135" s="419"/>
    </row>
    <row r="136" spans="2:23" x14ac:dyDescent="0.25">
      <c r="B136" s="429"/>
      <c r="C136" s="429"/>
      <c r="D136" s="429"/>
      <c r="E136" s="429"/>
      <c r="F136" s="429"/>
      <c r="G136" s="429"/>
      <c r="H136" s="429"/>
      <c r="I136" s="429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30"/>
      <c r="U136" s="409"/>
      <c r="V136" s="409"/>
      <c r="W136" s="419"/>
    </row>
  </sheetData>
  <mergeCells count="364">
    <mergeCell ref="B135:S135"/>
    <mergeCell ref="U135:V135"/>
    <mergeCell ref="B136:S136"/>
    <mergeCell ref="U136:V136"/>
    <mergeCell ref="C131:S131"/>
    <mergeCell ref="U131:V131"/>
    <mergeCell ref="B132:S132"/>
    <mergeCell ref="U132:V132"/>
    <mergeCell ref="H133:P133"/>
    <mergeCell ref="B134:V134"/>
    <mergeCell ref="B128:S128"/>
    <mergeCell ref="U128:V128"/>
    <mergeCell ref="B129:S129"/>
    <mergeCell ref="U129:V129"/>
    <mergeCell ref="C130:S130"/>
    <mergeCell ref="U130:V130"/>
    <mergeCell ref="B122:W122"/>
    <mergeCell ref="B123:S123"/>
    <mergeCell ref="U123:W123"/>
    <mergeCell ref="U124:V124"/>
    <mergeCell ref="B127:S127"/>
    <mergeCell ref="U127:V127"/>
    <mergeCell ref="C120:P120"/>
    <mergeCell ref="Q120:S120"/>
    <mergeCell ref="U120:V120"/>
    <mergeCell ref="B121:P121"/>
    <mergeCell ref="Q121:S121"/>
    <mergeCell ref="U121:V121"/>
    <mergeCell ref="C118:P118"/>
    <mergeCell ref="Q118:S118"/>
    <mergeCell ref="U118:V118"/>
    <mergeCell ref="C119:P119"/>
    <mergeCell ref="Q119:S119"/>
    <mergeCell ref="U119:V119"/>
    <mergeCell ref="C115:V115"/>
    <mergeCell ref="Q116:S116"/>
    <mergeCell ref="U116:V116"/>
    <mergeCell ref="C117:P117"/>
    <mergeCell ref="Q117:S117"/>
    <mergeCell ref="U117:V117"/>
    <mergeCell ref="C112:T112"/>
    <mergeCell ref="U112:V112"/>
    <mergeCell ref="C113:P113"/>
    <mergeCell ref="Q113:S113"/>
    <mergeCell ref="U113:V113"/>
    <mergeCell ref="C114:S114"/>
    <mergeCell ref="U114:V114"/>
    <mergeCell ref="C109:S109"/>
    <mergeCell ref="U109:V109"/>
    <mergeCell ref="B110:S110"/>
    <mergeCell ref="U110:V110"/>
    <mergeCell ref="B111:S111"/>
    <mergeCell ref="U111:V111"/>
    <mergeCell ref="B106:S106"/>
    <mergeCell ref="U106:V106"/>
    <mergeCell ref="C107:S107"/>
    <mergeCell ref="U107:V107"/>
    <mergeCell ref="C108:S108"/>
    <mergeCell ref="U108:V108"/>
    <mergeCell ref="B102:T102"/>
    <mergeCell ref="U102:W102"/>
    <mergeCell ref="B103:V103"/>
    <mergeCell ref="B104:S104"/>
    <mergeCell ref="U104:V104"/>
    <mergeCell ref="B105:S105"/>
    <mergeCell ref="U105:V105"/>
    <mergeCell ref="C98:P98"/>
    <mergeCell ref="Q98:S98"/>
    <mergeCell ref="U98:V98"/>
    <mergeCell ref="C99:P99"/>
    <mergeCell ref="Q99:S99"/>
    <mergeCell ref="B100:P100"/>
    <mergeCell ref="Q100:S100"/>
    <mergeCell ref="U100:V100"/>
    <mergeCell ref="C95:P95"/>
    <mergeCell ref="Q95:S95"/>
    <mergeCell ref="C96:P96"/>
    <mergeCell ref="Q96:S96"/>
    <mergeCell ref="U96:V96"/>
    <mergeCell ref="C97:P97"/>
    <mergeCell ref="Q97:S97"/>
    <mergeCell ref="U97:V97"/>
    <mergeCell ref="C91:P91"/>
    <mergeCell ref="Q91:S91"/>
    <mergeCell ref="U91:V91"/>
    <mergeCell ref="Q93:S93"/>
    <mergeCell ref="U93:V93"/>
    <mergeCell ref="C94:P94"/>
    <mergeCell ref="Q94:S94"/>
    <mergeCell ref="U94:V94"/>
    <mergeCell ref="C88:P88"/>
    <mergeCell ref="Q88:S88"/>
    <mergeCell ref="U88:V88"/>
    <mergeCell ref="C89:P89"/>
    <mergeCell ref="Q89:S89"/>
    <mergeCell ref="C90:P90"/>
    <mergeCell ref="Q90:S90"/>
    <mergeCell ref="U90:V90"/>
    <mergeCell ref="C84:P84"/>
    <mergeCell ref="Q84:S84"/>
    <mergeCell ref="U84:V84"/>
    <mergeCell ref="C85:P85"/>
    <mergeCell ref="U85:V85"/>
    <mergeCell ref="Q87:S87"/>
    <mergeCell ref="U87:V87"/>
    <mergeCell ref="C79:P79"/>
    <mergeCell ref="U79:V79"/>
    <mergeCell ref="C81:P81"/>
    <mergeCell ref="Q81:S81"/>
    <mergeCell ref="U81:V81"/>
    <mergeCell ref="C82:P82"/>
    <mergeCell ref="U82:V82"/>
    <mergeCell ref="C76:P76"/>
    <mergeCell ref="Q76:S76"/>
    <mergeCell ref="U76:V76"/>
    <mergeCell ref="C77:P77"/>
    <mergeCell ref="U77:V77"/>
    <mergeCell ref="C78:P78"/>
    <mergeCell ref="U78:V78"/>
    <mergeCell ref="C72:P72"/>
    <mergeCell ref="U72:V72"/>
    <mergeCell ref="C73:P73"/>
    <mergeCell ref="C75:P75"/>
    <mergeCell ref="Q75:S75"/>
    <mergeCell ref="U75:V75"/>
    <mergeCell ref="C69:P69"/>
    <mergeCell ref="Q69:S69"/>
    <mergeCell ref="U69:V69"/>
    <mergeCell ref="C70:P70"/>
    <mergeCell ref="U70:V70"/>
    <mergeCell ref="C71:P71"/>
    <mergeCell ref="U71:V71"/>
    <mergeCell ref="C66:P66"/>
    <mergeCell ref="C67:P67"/>
    <mergeCell ref="Q67:S67"/>
    <mergeCell ref="U67:V67"/>
    <mergeCell ref="C68:P68"/>
    <mergeCell ref="Q68:S68"/>
    <mergeCell ref="U68:V68"/>
    <mergeCell ref="C63:P63"/>
    <mergeCell ref="Q63:S63"/>
    <mergeCell ref="U63:V63"/>
    <mergeCell ref="C64:P64"/>
    <mergeCell ref="U64:V64"/>
    <mergeCell ref="C65:P65"/>
    <mergeCell ref="U65:V65"/>
    <mergeCell ref="C61:P61"/>
    <mergeCell ref="Q61:S61"/>
    <mergeCell ref="U61:V61"/>
    <mergeCell ref="C62:P62"/>
    <mergeCell ref="Q62:S62"/>
    <mergeCell ref="U62:V62"/>
    <mergeCell ref="C59:P59"/>
    <mergeCell ref="Q59:S59"/>
    <mergeCell ref="U59:V59"/>
    <mergeCell ref="C60:P60"/>
    <mergeCell ref="Q60:S60"/>
    <mergeCell ref="U60:V60"/>
    <mergeCell ref="C57:P57"/>
    <mergeCell ref="Q57:S57"/>
    <mergeCell ref="U57:V57"/>
    <mergeCell ref="C58:P58"/>
    <mergeCell ref="Q58:S58"/>
    <mergeCell ref="U58:V58"/>
    <mergeCell ref="C53:P53"/>
    <mergeCell ref="C54:P54"/>
    <mergeCell ref="C55:P55"/>
    <mergeCell ref="U55:V55"/>
    <mergeCell ref="C56:P56"/>
    <mergeCell ref="U56:V56"/>
    <mergeCell ref="C49:P49"/>
    <mergeCell ref="Q49:S49"/>
    <mergeCell ref="U49:V49"/>
    <mergeCell ref="C50:P50"/>
    <mergeCell ref="C51:P51"/>
    <mergeCell ref="C52:P52"/>
    <mergeCell ref="U52:V52"/>
    <mergeCell ref="C47:P47"/>
    <mergeCell ref="Q47:S47"/>
    <mergeCell ref="U47:V47"/>
    <mergeCell ref="C48:P48"/>
    <mergeCell ref="Q48:S48"/>
    <mergeCell ref="U48:V48"/>
    <mergeCell ref="C45:P45"/>
    <mergeCell ref="Q45:S45"/>
    <mergeCell ref="U45:V45"/>
    <mergeCell ref="C46:P46"/>
    <mergeCell ref="Q46:S46"/>
    <mergeCell ref="U46:V46"/>
    <mergeCell ref="C43:P43"/>
    <mergeCell ref="Q43:S43"/>
    <mergeCell ref="U43:V43"/>
    <mergeCell ref="C44:P44"/>
    <mergeCell ref="Q44:S44"/>
    <mergeCell ref="U44:V44"/>
    <mergeCell ref="AR40:AT40"/>
    <mergeCell ref="AU40:AV40"/>
    <mergeCell ref="B41:P41"/>
    <mergeCell ref="Q41:S41"/>
    <mergeCell ref="U41:V41"/>
    <mergeCell ref="B42:P42"/>
    <mergeCell ref="Q42:W42"/>
    <mergeCell ref="B39:P39"/>
    <mergeCell ref="Q39:S39"/>
    <mergeCell ref="T39:W39"/>
    <mergeCell ref="Q40:T40"/>
    <mergeCell ref="U40:W40"/>
    <mergeCell ref="AD40:AQ40"/>
    <mergeCell ref="AR37:AV37"/>
    <mergeCell ref="AW37:AX37"/>
    <mergeCell ref="AY37:AY38"/>
    <mergeCell ref="B38:N38"/>
    <mergeCell ref="O38:P38"/>
    <mergeCell ref="Q38:S38"/>
    <mergeCell ref="T38:W38"/>
    <mergeCell ref="AR38:AT38"/>
    <mergeCell ref="AU38:AV38"/>
    <mergeCell ref="B37:I37"/>
    <mergeCell ref="J37:K37"/>
    <mergeCell ref="L37:N37"/>
    <mergeCell ref="O37:P37"/>
    <mergeCell ref="Q37:S37"/>
    <mergeCell ref="AC37:AQ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22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К.Маркса,10(20)</vt:lpstr>
      <vt:lpstr>'К.Маркса,10(20)'!Область_печати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2021-03-27T17:42:05Z</dcterms:created>
  <dcterms:modified xsi:type="dcterms:W3CDTF">2021-03-27T17:42:05Z</dcterms:modified>
</cp:coreProperties>
</file>