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митрий\Desktop\"/>
    </mc:Choice>
  </mc:AlternateContent>
  <xr:revisionPtr revIDLastSave="0" documentId="8_{8E9FC8B3-2F75-4B39-A271-5A784A452F63}" xr6:coauthVersionLast="45" xr6:coauthVersionMax="45" xr10:uidLastSave="{00000000-0000-0000-0000-000000000000}"/>
  <bookViews>
    <workbookView xWindow="-120" yWindow="-120" windowWidth="29040" windowHeight="15840" xr2:uid="{985B57B7-C28F-4465-94B1-52D1B5DECBCB}"/>
  </bookViews>
  <sheets>
    <sheet name="Дзерж.33(20)" sheetId="1" r:id="rId1"/>
  </sheets>
  <definedNames>
    <definedName name="_xlnm.Print_Area" localSheetId="0">'Дзерж.33(20)'!$A$1:$W$129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03" i="1" l="1"/>
  <c r="U98" i="1"/>
  <c r="U99" i="1" s="1"/>
  <c r="U104" i="1" s="1"/>
  <c r="T93" i="1"/>
  <c r="Q91" i="1"/>
  <c r="U91" i="1" s="1"/>
  <c r="W91" i="1" s="1"/>
  <c r="U87" i="1"/>
  <c r="W87" i="1" s="1"/>
  <c r="Q84" i="1"/>
  <c r="U84" i="1" s="1"/>
  <c r="W84" i="1" s="1"/>
  <c r="U81" i="1"/>
  <c r="W81" i="1" s="1"/>
  <c r="W77" i="1"/>
  <c r="U77" i="1"/>
  <c r="U71" i="1"/>
  <c r="W71" i="1" s="1"/>
  <c r="Q61" i="1"/>
  <c r="U61" i="1" s="1"/>
  <c r="W61" i="1" s="1"/>
  <c r="W45" i="1"/>
  <c r="U45" i="1"/>
  <c r="AX42" i="1"/>
  <c r="AY42" i="1" s="1"/>
  <c r="AW42" i="1"/>
  <c r="AU42" i="1"/>
  <c r="AR42" i="1"/>
  <c r="Q39" i="1"/>
  <c r="Q38" i="1"/>
  <c r="Q37" i="1"/>
  <c r="Q36" i="1"/>
  <c r="Q35" i="1"/>
  <c r="O34" i="1"/>
  <c r="L34" i="1"/>
  <c r="J34" i="1"/>
  <c r="Q34" i="1" s="1"/>
  <c r="Q33" i="1"/>
  <c r="Q32" i="1"/>
  <c r="Q31" i="1"/>
  <c r="Q30" i="1"/>
  <c r="O30" i="1"/>
  <c r="L30" i="1"/>
  <c r="O29" i="1"/>
  <c r="L29" i="1"/>
  <c r="Q29" i="1" s="1"/>
  <c r="Q28" i="1"/>
  <c r="Q27" i="1"/>
  <c r="L24" i="1"/>
  <c r="O23" i="1"/>
  <c r="L23" i="1"/>
  <c r="L21" i="1" s="1"/>
  <c r="J23" i="1"/>
  <c r="Q22" i="1"/>
  <c r="O21" i="1"/>
  <c r="O25" i="1" s="1"/>
  <c r="G9" i="1"/>
  <c r="W89" i="1" s="1"/>
  <c r="W93" i="1" l="1"/>
  <c r="U93" i="1"/>
  <c r="U95" i="1" s="1"/>
  <c r="Q51" i="1"/>
  <c r="U51" i="1" s="1"/>
  <c r="W51" i="1" s="1"/>
  <c r="Q81" i="1"/>
  <c r="Q45" i="1"/>
  <c r="Q77" i="1"/>
  <c r="Q89" i="1"/>
  <c r="Q23" i="1"/>
  <c r="Q21" i="1" s="1"/>
  <c r="Q71" i="1"/>
  <c r="Q87" i="1"/>
  <c r="Q93" i="1" l="1"/>
</calcChain>
</file>

<file path=xl/sharedStrings.xml><?xml version="1.0" encoding="utf-8"?>
<sst xmlns="http://schemas.openxmlformats.org/spreadsheetml/2006/main" count="120" uniqueCount="111">
  <si>
    <t>МУЖРЭП №5</t>
  </si>
  <si>
    <t>Лицевой счет по начислению и расходованию денежных средств</t>
  </si>
  <si>
    <t>период</t>
  </si>
  <si>
    <t>по</t>
  </si>
  <si>
    <t>Дзержинского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</si>
  <si>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</si>
  <si>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</si>
  <si>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</si>
  <si>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</si>
  <si>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</si>
  <si>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</si>
  <si>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</si>
  <si>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шифер</t>
  </si>
  <si>
    <t>Газ, х/в,  п/отопл., водоотведение, электоснабжение, водогрейн.колонки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</si>
  <si>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</si>
  <si>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</si>
  <si>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</si>
  <si>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</si>
  <si>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</si>
  <si>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</si>
  <si>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S подвала (м2)</t>
  </si>
  <si>
    <t>кол-во человек</t>
  </si>
  <si>
    <t>матер-л стен</t>
  </si>
  <si>
    <t>бут.камень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</si>
  <si>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</si>
  <si>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</si>
  <si>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</si>
  <si>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</si>
  <si>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</si>
  <si>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</si>
  <si>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</si>
  <si>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</si>
  <si>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</si>
  <si>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Нежилые помещения</t>
  </si>
  <si>
    <t>в том числе СОИ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</si>
  <si>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</si>
  <si>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</si>
  <si>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</si>
  <si>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</si>
  <si>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</si>
  <si>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</si>
  <si>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</si>
  <si>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</si>
  <si>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</si>
  <si>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</si>
  <si>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Газ</t>
  </si>
  <si>
    <t>электроэнергия</t>
  </si>
  <si>
    <t>ХВС</t>
  </si>
  <si>
    <t>ГВС</t>
  </si>
  <si>
    <t>Обращение ТКО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</si>
  <si>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</si>
  <si>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</si>
  <si>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</si>
  <si>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</si>
  <si>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</si>
  <si>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</si>
  <si>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Задолженность по содержанию общего имущества МКД (Э.Э)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</si>
  <si>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</si>
  <si>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</si>
  <si>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</si>
  <si>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</si>
  <si>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</si>
  <si>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</si>
  <si>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инженерного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</si>
  <si>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</si>
  <si>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Выписка Росреестра акт 127 от 01.06.2020</t>
  </si>
  <si>
    <t>Установка информац.табличек(акт июль,2020)</t>
  </si>
  <si>
    <t>Тех.диагностиров.гах оборудования акт№11-4/161 от 07.08.20(Инженерный центр)</t>
  </si>
  <si>
    <r>
      <t>Аварийное обслуживание  систем отопления,ГВС,ХВС,В/О,электроснабжения МКД</t>
    </r>
    <r>
      <rPr>
        <i/>
        <sz val="10"/>
        <rFont val="Times New Roman"/>
        <family val="1"/>
        <charset val="204"/>
      </rPr>
      <t>(ФЗП,ЕСН, материалы и оборудование, общеэксплуатацинные)</t>
    </r>
  </si>
  <si>
    <t>Аварийное обслуживание  систем теплоснабжения, сан.-технических систем, электрических систем (ФЗП,ЕСН, материалы и оборудование, общеэксплуатацинные)</t>
  </si>
  <si>
    <t xml:space="preserve">Выезд на обследование гвс </t>
  </si>
  <si>
    <t xml:space="preserve">Выезд на обследование канализации  </t>
  </si>
  <si>
    <t>Обследование инженерных сетей хвс,гвс,отопления,водоотведенияя</t>
  </si>
  <si>
    <t>Обследование канализационных колодцев</t>
  </si>
  <si>
    <t>акт 388 от 31.10.2020 кв.14 МУП ЖЭУ №7</t>
  </si>
  <si>
    <t>3</t>
  </si>
  <si>
    <t>Техническое обслуживание инженерных сетей электроснабжения МКД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</si>
  <si>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</si>
  <si>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</si>
  <si>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</si>
  <si>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</si>
  <si>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</si>
  <si>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 обслуживание электроустановок</t>
  </si>
  <si>
    <t>замена ламп накаливания</t>
  </si>
  <si>
    <t>4</t>
  </si>
  <si>
    <t>Поверка и прочистка дымоходов, вентканалов ИП Моисеенко</t>
  </si>
  <si>
    <t>акт №1 от 17.01.20</t>
  </si>
  <si>
    <t>акт №6 от 06.02.20</t>
  </si>
  <si>
    <t>акт №22 от 06.07.20</t>
  </si>
  <si>
    <t>5</t>
  </si>
  <si>
    <t>ТО внутридомовых и наружних газопроводов  по договору "Ставропольгоргаз"</t>
  </si>
  <si>
    <t>Поверка состояния газ.приборов.ТО:акт В158 от 21.04.2020</t>
  </si>
  <si>
    <t>Работы и услуги по санитарному содержанию общего имущества</t>
  </si>
  <si>
    <t>Санитарное содержание придомовой территории</t>
  </si>
  <si>
    <t>Покос травы: актот 19.05.2020</t>
  </si>
  <si>
    <t>Дератизация и дезинсекция</t>
  </si>
  <si>
    <t>Услуга по управлению многоквартирным домом</t>
  </si>
  <si>
    <t>Содержание и тех обслуживание жилья</t>
  </si>
  <si>
    <t>Услуги СГРЦ(ГИС ЖКХ)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</si>
  <si>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</si>
  <si>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</si>
  <si>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</si>
  <si>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</si>
  <si>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01.01.2020 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</si>
  <si>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2020 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</si>
  <si>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</si>
  <si>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</si>
  <si>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01.01.2021 г.</t>
    </r>
  </si>
  <si>
    <t>Результат</t>
  </si>
  <si>
    <t>Экономист:                                         _______________________             И.В.Семенихина</t>
  </si>
  <si>
    <t>Старший по дому:                          _______________________           К.Шилов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</si>
</sst>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i/>
      <sz val="9"/>
      <name val="Calibri"/>
      <family val="2"/>
      <charset val="204"/>
    </font>
    <font>
      <b/>
      <i/>
      <sz val="10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10"/>
      <name val="Arial"/>
      <family val="2"/>
    </font>
    <font>
      <i/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6" fillId="0" borderId="0"/>
  </cellStyleXfs>
  <cellXfs count="43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left" wrapText="1"/>
    </xf>
    <xf numFmtId="164" fontId="4" fillId="3" borderId="5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5" xfId="0" applyFont="1" applyFill="1" applyBorder="1" applyAlignment="1">
      <alignment horizontal="center" wrapText="1"/>
    </xf>
    <xf numFmtId="1" fontId="4" fillId="3" borderId="5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2" fontId="8" fillId="3" borderId="8" xfId="0" applyNumberFormat="1" applyFont="1" applyFill="1" applyBorder="1" applyAlignment="1">
      <alignment horizontal="center" wrapText="1"/>
    </xf>
    <xf numFmtId="2" fontId="8" fillId="3" borderId="10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 wrapText="1"/>
    </xf>
    <xf numFmtId="4" fontId="10" fillId="5" borderId="12" xfId="0" applyNumberFormat="1" applyFont="1" applyFill="1" applyBorder="1" applyAlignment="1">
      <alignment horizontal="center" vertical="center"/>
    </xf>
    <xf numFmtId="4" fontId="10" fillId="5" borderId="9" xfId="0" applyNumberFormat="1" applyFont="1" applyFill="1" applyBorder="1" applyAlignment="1">
      <alignment horizontal="center" vertical="center"/>
    </xf>
    <xf numFmtId="4" fontId="10" fillId="5" borderId="13" xfId="0" applyNumberFormat="1" applyFont="1" applyFill="1" applyBorder="1" applyAlignment="1">
      <alignment horizontal="center" vertical="center"/>
    </xf>
    <xf numFmtId="4" fontId="11" fillId="6" borderId="0" xfId="0" applyNumberFormat="1" applyFont="1" applyFill="1" applyAlignment="1">
      <alignment horizontal="center"/>
    </xf>
    <xf numFmtId="0" fontId="9" fillId="5" borderId="7" xfId="0" applyFont="1" applyFill="1" applyBorder="1" applyAlignment="1">
      <alignment horizontal="center" vertical="center" wrapText="1"/>
    </xf>
    <xf numFmtId="4" fontId="10" fillId="5" borderId="14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 applyAlignment="1">
      <alignment horizontal="center" vertical="center"/>
    </xf>
    <xf numFmtId="4" fontId="10" fillId="5" borderId="15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9" fillId="3" borderId="5" xfId="0" applyNumberFormat="1" applyFont="1" applyFill="1" applyBorder="1" applyAlignment="1">
      <alignment horizontal="center" wrapText="1"/>
    </xf>
    <xf numFmtId="2" fontId="9" fillId="3" borderId="5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2" fontId="9" fillId="3" borderId="22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5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5" fillId="3" borderId="5" xfId="0" applyNumberFormat="1" applyFont="1" applyFill="1" applyBorder="1" applyAlignment="1">
      <alignment horizontal="center" wrapText="1"/>
    </xf>
    <xf numFmtId="2" fontId="15" fillId="3" borderId="5" xfId="0" applyNumberFormat="1" applyFont="1" applyFill="1" applyBorder="1" applyAlignment="1">
      <alignment horizontal="center"/>
    </xf>
    <xf numFmtId="2" fontId="15" fillId="3" borderId="8" xfId="0" applyNumberFormat="1" applyFont="1" applyFill="1" applyBorder="1" applyAlignment="1">
      <alignment horizontal="center"/>
    </xf>
    <xf numFmtId="2" fontId="15" fillId="3" borderId="22" xfId="0" applyNumberFormat="1" applyFont="1" applyFill="1" applyBorder="1" applyAlignment="1">
      <alignment horizontal="center"/>
    </xf>
    <xf numFmtId="2" fontId="15" fillId="3" borderId="10" xfId="0" applyNumberFormat="1" applyFont="1" applyFill="1" applyBorder="1" applyAlignment="1">
      <alignment horizontal="center"/>
    </xf>
    <xf numFmtId="164" fontId="15" fillId="3" borderId="0" xfId="0" applyNumberFormat="1" applyFont="1" applyFill="1" applyAlignment="1">
      <alignment horizontal="center"/>
    </xf>
    <xf numFmtId="2" fontId="13" fillId="3" borderId="12" xfId="0" applyNumberFormat="1" applyFont="1" applyFill="1" applyBorder="1" applyAlignment="1">
      <alignment horizontal="center" wrapText="1"/>
    </xf>
    <xf numFmtId="2" fontId="9" fillId="3" borderId="6" xfId="0" applyNumberFormat="1" applyFont="1" applyFill="1" applyBorder="1" applyAlignment="1">
      <alignment horizontal="center" wrapText="1"/>
    </xf>
    <xf numFmtId="2" fontId="9" fillId="3" borderId="6" xfId="0" applyNumberFormat="1" applyFont="1" applyFill="1" applyBorder="1" applyAlignment="1">
      <alignment horizontal="center"/>
    </xf>
    <xf numFmtId="3" fontId="9" fillId="3" borderId="0" xfId="0" applyNumberFormat="1" applyFont="1" applyFill="1" applyAlignment="1">
      <alignment horizontal="center"/>
    </xf>
    <xf numFmtId="0" fontId="16" fillId="0" borderId="0" xfId="0" applyFont="1"/>
    <xf numFmtId="0" fontId="13" fillId="3" borderId="23" xfId="0" applyFont="1" applyFill="1" applyBorder="1" applyAlignment="1">
      <alignment horizontal="left"/>
    </xf>
    <xf numFmtId="0" fontId="13" fillId="3" borderId="24" xfId="0" applyFont="1" applyFill="1" applyBorder="1" applyAlignment="1">
      <alignment horizontal="left"/>
    </xf>
    <xf numFmtId="0" fontId="13" fillId="3" borderId="25" xfId="0" applyFont="1" applyFill="1" applyBorder="1" applyAlignment="1">
      <alignment horizontal="left"/>
    </xf>
    <xf numFmtId="2" fontId="13" fillId="3" borderId="2" xfId="0" applyNumberFormat="1" applyFont="1" applyFill="1" applyBorder="1" applyAlignment="1">
      <alignment horizontal="center" wrapText="1"/>
    </xf>
    <xf numFmtId="2" fontId="13" fillId="3" borderId="4" xfId="0" applyNumberFormat="1" applyFont="1" applyFill="1" applyBorder="1" applyAlignment="1">
      <alignment horizontal="center" wrapText="1"/>
    </xf>
    <xf numFmtId="2" fontId="9" fillId="3" borderId="2" xfId="0" applyNumberFormat="1" applyFont="1" applyFill="1" applyBorder="1" applyAlignment="1">
      <alignment horizontal="center" wrapText="1"/>
    </xf>
    <xf numFmtId="2" fontId="9" fillId="3" borderId="3" xfId="0" applyNumberFormat="1" applyFont="1" applyFill="1" applyBorder="1" applyAlignment="1">
      <alignment horizontal="center" wrapText="1"/>
    </xf>
    <xf numFmtId="2" fontId="9" fillId="3" borderId="4" xfId="0" applyNumberFormat="1" applyFont="1" applyFill="1" applyBorder="1" applyAlignment="1">
      <alignment horizontal="center" wrapText="1"/>
    </xf>
    <xf numFmtId="2" fontId="9" fillId="3" borderId="2" xfId="0" applyNumberFormat="1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2" fontId="9" fillId="3" borderId="22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/>
    </xf>
    <xf numFmtId="4" fontId="19" fillId="4" borderId="27" xfId="0" applyNumberFormat="1" applyFont="1" applyFill="1" applyBorder="1" applyAlignment="1">
      <alignment horizontal="center"/>
    </xf>
    <xf numFmtId="4" fontId="19" fillId="4" borderId="11" xfId="0" applyNumberFormat="1" applyFont="1" applyFill="1" applyBorder="1" applyAlignment="1">
      <alignment horizontal="center"/>
    </xf>
    <xf numFmtId="4" fontId="19" fillId="4" borderId="22" xfId="0" applyNumberFormat="1" applyFont="1" applyFill="1" applyBorder="1" applyAlignment="1">
      <alignment horizontal="center"/>
    </xf>
    <xf numFmtId="4" fontId="19" fillId="4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5" fillId="3" borderId="8" xfId="0" applyFont="1" applyFill="1" applyBorder="1" applyAlignment="1">
      <alignment horizontal="left"/>
    </xf>
    <xf numFmtId="0" fontId="15" fillId="3" borderId="22" xfId="0" applyFont="1" applyFill="1" applyBorder="1" applyAlignment="1">
      <alignment horizontal="left"/>
    </xf>
    <xf numFmtId="0" fontId="15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2" fontId="15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5" fillId="3" borderId="8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Alignment="1">
      <alignment horizontal="center"/>
    </xf>
    <xf numFmtId="4" fontId="12" fillId="3" borderId="0" xfId="0" applyNumberFormat="1" applyFont="1" applyFill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7" borderId="28" xfId="1" applyFont="1" applyFill="1" applyBorder="1" applyAlignment="1">
      <alignment horizontal="center" vertical="center"/>
    </xf>
    <xf numFmtId="0" fontId="23" fillId="7" borderId="29" xfId="1" applyFont="1" applyFill="1" applyBorder="1" applyAlignment="1">
      <alignment horizontal="center" wrapText="1"/>
    </xf>
    <xf numFmtId="0" fontId="23" fillId="7" borderId="30" xfId="1" applyFont="1" applyFill="1" applyBorder="1" applyAlignment="1">
      <alignment horizontal="center" wrapText="1"/>
    </xf>
    <xf numFmtId="0" fontId="23" fillId="7" borderId="28" xfId="1" applyFont="1" applyFill="1" applyBorder="1" applyAlignment="1">
      <alignment horizontal="center" textRotation="90" wrapText="1"/>
    </xf>
    <xf numFmtId="0" fontId="24" fillId="3" borderId="2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left"/>
    </xf>
    <xf numFmtId="0" fontId="24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3" fillId="7" borderId="28" xfId="1" applyFont="1" applyFill="1" applyBorder="1" applyAlignment="1">
      <alignment horizontal="center" wrapText="1"/>
    </xf>
    <xf numFmtId="0" fontId="23" fillId="7" borderId="28" xfId="1" applyFont="1" applyFill="1" applyBorder="1" applyAlignment="1">
      <alignment horizontal="center" wrapText="1"/>
    </xf>
    <xf numFmtId="0" fontId="23" fillId="7" borderId="28" xfId="1" applyFont="1" applyFill="1" applyBorder="1" applyAlignment="1">
      <alignment horizontal="center" vertical="center"/>
    </xf>
    <xf numFmtId="0" fontId="23" fillId="7" borderId="30" xfId="1" applyFont="1" applyFill="1" applyBorder="1" applyAlignment="1">
      <alignment horizontal="center" wrapText="1"/>
    </xf>
    <xf numFmtId="0" fontId="23" fillId="7" borderId="30" xfId="1" applyFont="1" applyFill="1" applyBorder="1" applyAlignment="1">
      <alignment horizontal="center" textRotation="90" wrapText="1"/>
    </xf>
    <xf numFmtId="0" fontId="25" fillId="3" borderId="2" xfId="0" applyFont="1" applyFill="1" applyBorder="1"/>
    <xf numFmtId="0" fontId="25" fillId="3" borderId="3" xfId="0" applyFont="1" applyFill="1" applyBorder="1"/>
    <xf numFmtId="0" fontId="25" fillId="3" borderId="4" xfId="0" applyFont="1" applyFill="1" applyBorder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7" borderId="28" xfId="1" applyNumberFormat="1" applyFont="1" applyFill="1" applyBorder="1" applyAlignment="1">
      <alignment horizontal="left"/>
    </xf>
    <xf numFmtId="0" fontId="19" fillId="7" borderId="28" xfId="1" applyFont="1" applyFill="1" applyBorder="1" applyAlignment="1">
      <alignment horizontal="left" wrapText="1"/>
    </xf>
    <xf numFmtId="4" fontId="17" fillId="7" borderId="30" xfId="1" applyNumberFormat="1" applyFont="1" applyFill="1" applyBorder="1" applyAlignment="1">
      <alignment horizontal="center"/>
    </xf>
    <xf numFmtId="2" fontId="26" fillId="7" borderId="28" xfId="1" applyNumberFormat="1" applyFont="1" applyFill="1" applyBorder="1" applyAlignment="1">
      <alignment horizontal="center"/>
    </xf>
    <xf numFmtId="4" fontId="27" fillId="7" borderId="30" xfId="1" applyNumberFormat="1" applyFont="1" applyFill="1" applyBorder="1" applyAlignment="1">
      <alignment horizontal="center"/>
    </xf>
    <xf numFmtId="2" fontId="28" fillId="7" borderId="28" xfId="1" applyNumberFormat="1" applyFont="1" applyFill="1" applyBorder="1" applyAlignment="1">
      <alignment horizontal="center"/>
    </xf>
    <xf numFmtId="2" fontId="29" fillId="7" borderId="30" xfId="1" applyNumberFormat="1" applyFont="1" applyFill="1" applyBorder="1" applyAlignment="1">
      <alignment horizontal="center"/>
    </xf>
    <xf numFmtId="0" fontId="25" fillId="3" borderId="31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/>
    </xf>
    <xf numFmtId="0" fontId="25" fillId="3" borderId="33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23" fillId="7" borderId="0" xfId="1" applyNumberFormat="1" applyFont="1" applyFill="1" applyAlignment="1">
      <alignment horizontal="left"/>
    </xf>
    <xf numFmtId="0" fontId="19" fillId="7" borderId="0" xfId="1" applyFont="1" applyFill="1" applyAlignment="1">
      <alignment horizontal="left" wrapText="1"/>
    </xf>
    <xf numFmtId="4" fontId="17" fillId="7" borderId="0" xfId="1" applyNumberFormat="1" applyFont="1" applyFill="1" applyAlignment="1">
      <alignment horizontal="center"/>
    </xf>
    <xf numFmtId="2" fontId="26" fillId="7" borderId="0" xfId="1" applyNumberFormat="1" applyFont="1" applyFill="1" applyAlignment="1">
      <alignment horizontal="center"/>
    </xf>
    <xf numFmtId="4" fontId="27" fillId="7" borderId="0" xfId="1" applyNumberFormat="1" applyFont="1" applyFill="1" applyAlignment="1">
      <alignment horizontal="center"/>
    </xf>
    <xf numFmtId="2" fontId="28" fillId="7" borderId="0" xfId="1" applyNumberFormat="1" applyFont="1" applyFill="1" applyAlignment="1">
      <alignment horizontal="center"/>
    </xf>
    <xf numFmtId="2" fontId="29" fillId="7" borderId="0" xfId="1" applyNumberFormat="1" applyFont="1" applyFill="1" applyAlignment="1">
      <alignment horizontal="center"/>
    </xf>
    <xf numFmtId="0" fontId="30" fillId="3" borderId="34" xfId="0" applyFont="1" applyFill="1" applyBorder="1" applyAlignment="1">
      <alignment horizontal="center" vertical="center"/>
    </xf>
    <xf numFmtId="0" fontId="30" fillId="3" borderId="24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26" xfId="0" applyNumberFormat="1" applyFont="1" applyFill="1" applyBorder="1" applyAlignment="1">
      <alignment horizontal="center" wrapText="1"/>
    </xf>
    <xf numFmtId="2" fontId="30" fillId="3" borderId="2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2" fontId="30" fillId="3" borderId="26" xfId="0" applyNumberFormat="1" applyFont="1" applyFill="1" applyBorder="1" applyAlignment="1">
      <alignment horizontal="center"/>
    </xf>
    <xf numFmtId="0" fontId="30" fillId="3" borderId="23" xfId="0" applyFont="1" applyFill="1" applyBorder="1" applyAlignment="1">
      <alignment horizontal="left" vertical="center" wrapText="1"/>
    </xf>
    <xf numFmtId="0" fontId="30" fillId="3" borderId="24" xfId="0" applyFont="1" applyFill="1" applyBorder="1" applyAlignment="1">
      <alignment horizontal="left" vertical="center" wrapText="1"/>
    </xf>
    <xf numFmtId="0" fontId="30" fillId="3" borderId="37" xfId="0" applyFont="1" applyFill="1" applyBorder="1" applyAlignment="1">
      <alignment horizontal="left" vertical="center" wrapText="1"/>
    </xf>
    <xf numFmtId="4" fontId="30" fillId="3" borderId="23" xfId="0" applyNumberFormat="1" applyFont="1" applyFill="1" applyBorder="1" applyAlignment="1">
      <alignment horizontal="center" vertical="center" wrapText="1"/>
    </xf>
    <xf numFmtId="4" fontId="30" fillId="3" borderId="24" xfId="0" applyNumberFormat="1" applyFont="1" applyFill="1" applyBorder="1" applyAlignment="1">
      <alignment horizontal="center" vertical="center" wrapText="1"/>
    </xf>
    <xf numFmtId="4" fontId="30" fillId="3" borderId="37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0" fillId="3" borderId="23" xfId="0" applyNumberFormat="1" applyFont="1" applyFill="1" applyBorder="1" applyAlignment="1">
      <alignment horizontal="center"/>
    </xf>
    <xf numFmtId="2" fontId="30" fillId="3" borderId="37" xfId="0" applyNumberFormat="1" applyFont="1" applyFill="1" applyBorder="1" applyAlignment="1">
      <alignment horizontal="center"/>
    </xf>
    <xf numFmtId="0" fontId="32" fillId="3" borderId="16" xfId="0" applyFont="1" applyFill="1" applyBorder="1"/>
    <xf numFmtId="2" fontId="33" fillId="3" borderId="23" xfId="0" applyNumberFormat="1" applyFont="1" applyFill="1" applyBorder="1" applyAlignment="1">
      <alignment horizontal="center"/>
    </xf>
    <xf numFmtId="2" fontId="33" fillId="3" borderId="37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0" fontId="32" fillId="3" borderId="23" xfId="0" applyFont="1" applyFill="1" applyBorder="1" applyAlignment="1">
      <alignment horizontal="left"/>
    </xf>
    <xf numFmtId="0" fontId="32" fillId="3" borderId="24" xfId="0" applyFont="1" applyFill="1" applyBorder="1" applyAlignment="1">
      <alignment horizontal="left"/>
    </xf>
    <xf numFmtId="0" fontId="32" fillId="3" borderId="37" xfId="0" applyFont="1" applyFill="1" applyBorder="1" applyAlignment="1">
      <alignment horizontal="left"/>
    </xf>
    <xf numFmtId="2" fontId="32" fillId="3" borderId="23" xfId="0" applyNumberFormat="1" applyFont="1" applyFill="1" applyBorder="1" applyAlignment="1">
      <alignment horizontal="center"/>
    </xf>
    <xf numFmtId="2" fontId="32" fillId="3" borderId="24" xfId="0" applyNumberFormat="1" applyFont="1" applyFill="1" applyBorder="1" applyAlignment="1">
      <alignment horizontal="center"/>
    </xf>
    <xf numFmtId="2" fontId="32" fillId="3" borderId="37" xfId="0" applyNumberFormat="1" applyFont="1" applyFill="1" applyBorder="1" applyAlignment="1">
      <alignment horizontal="center"/>
    </xf>
    <xf numFmtId="0" fontId="32" fillId="3" borderId="23" xfId="0" applyFont="1" applyFill="1" applyBorder="1" applyAlignment="1">
      <alignment horizontal="left"/>
    </xf>
    <xf numFmtId="0" fontId="32" fillId="3" borderId="24" xfId="0" applyFont="1" applyFill="1" applyBorder="1" applyAlignment="1">
      <alignment horizontal="left"/>
    </xf>
    <xf numFmtId="0" fontId="32" fillId="3" borderId="37" xfId="0" applyFont="1" applyFill="1" applyBorder="1" applyAlignment="1">
      <alignment horizontal="left"/>
    </xf>
    <xf numFmtId="2" fontId="32" fillId="3" borderId="23" xfId="0" applyNumberFormat="1" applyFont="1" applyFill="1" applyBorder="1" applyAlignment="1">
      <alignment horizontal="center"/>
    </xf>
    <xf numFmtId="2" fontId="32" fillId="3" borderId="24" xfId="0" applyNumberFormat="1" applyFont="1" applyFill="1" applyBorder="1" applyAlignment="1">
      <alignment horizontal="center"/>
    </xf>
    <xf numFmtId="2" fontId="32" fillId="3" borderId="37" xfId="0" applyNumberFormat="1" applyFont="1" applyFill="1" applyBorder="1" applyAlignment="1">
      <alignment horizontal="center"/>
    </xf>
    <xf numFmtId="2" fontId="33" fillId="3" borderId="23" xfId="0" applyNumberFormat="1" applyFont="1" applyFill="1" applyBorder="1" applyAlignment="1">
      <alignment horizontal="center"/>
    </xf>
    <xf numFmtId="2" fontId="33" fillId="3" borderId="37" xfId="0" applyNumberFormat="1" applyFont="1" applyFill="1" applyBorder="1" applyAlignment="1">
      <alignment horizontal="center"/>
    </xf>
    <xf numFmtId="0" fontId="30" fillId="3" borderId="23" xfId="0" applyFont="1" applyFill="1" applyBorder="1" applyAlignment="1">
      <alignment vertical="center" wrapText="1"/>
    </xf>
    <xf numFmtId="0" fontId="30" fillId="3" borderId="24" xfId="0" applyFont="1" applyFill="1" applyBorder="1" applyAlignment="1">
      <alignment vertical="center" wrapText="1"/>
    </xf>
    <xf numFmtId="0" fontId="30" fillId="3" borderId="37" xfId="0" applyFont="1" applyFill="1" applyBorder="1" applyAlignment="1">
      <alignment vertical="center" wrapText="1"/>
    </xf>
    <xf numFmtId="2" fontId="30" fillId="3" borderId="24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23" xfId="0" applyFont="1" applyFill="1" applyBorder="1" applyAlignment="1">
      <alignment horizontal="left" wrapText="1"/>
    </xf>
    <xf numFmtId="0" fontId="30" fillId="3" borderId="24" xfId="0" applyFont="1" applyFill="1" applyBorder="1" applyAlignment="1">
      <alignment horizontal="left" wrapText="1"/>
    </xf>
    <xf numFmtId="0" fontId="30" fillId="3" borderId="37" xfId="0" applyFont="1" applyFill="1" applyBorder="1" applyAlignment="1">
      <alignment horizontal="left" wrapText="1"/>
    </xf>
    <xf numFmtId="2" fontId="30" fillId="3" borderId="23" xfId="0" applyNumberFormat="1" applyFont="1" applyFill="1" applyBorder="1" applyAlignment="1">
      <alignment horizontal="center" vertical="center"/>
    </xf>
    <xf numFmtId="2" fontId="30" fillId="3" borderId="24" xfId="0" applyNumberFormat="1" applyFont="1" applyFill="1" applyBorder="1" applyAlignment="1">
      <alignment horizontal="center" vertical="center"/>
    </xf>
    <xf numFmtId="2" fontId="30" fillId="3" borderId="37" xfId="0" applyNumberFormat="1" applyFont="1" applyFill="1" applyBorder="1" applyAlignment="1">
      <alignment horizontal="center" vertical="center"/>
    </xf>
    <xf numFmtId="2" fontId="30" fillId="3" borderId="23" xfId="0" applyNumberFormat="1" applyFont="1" applyFill="1" applyBorder="1" applyAlignment="1">
      <alignment horizontal="center"/>
    </xf>
    <xf numFmtId="2" fontId="30" fillId="3" borderId="37" xfId="0" applyNumberFormat="1" applyFont="1" applyFill="1" applyBorder="1" applyAlignment="1">
      <alignment horizontal="center"/>
    </xf>
    <xf numFmtId="0" fontId="32" fillId="3" borderId="38" xfId="0" applyFont="1" applyFill="1" applyBorder="1" applyAlignment="1">
      <alignment horizontal="left" wrapText="1"/>
    </xf>
    <xf numFmtId="0" fontId="32" fillId="3" borderId="39" xfId="0" applyFont="1" applyFill="1" applyBorder="1" applyAlignment="1">
      <alignment horizontal="left" wrapText="1"/>
    </xf>
    <xf numFmtId="0" fontId="32" fillId="3" borderId="40" xfId="0" applyFont="1" applyFill="1" applyBorder="1" applyAlignment="1">
      <alignment horizontal="left" wrapText="1"/>
    </xf>
    <xf numFmtId="0" fontId="32" fillId="3" borderId="35" xfId="0" applyFont="1" applyFill="1" applyBorder="1" applyAlignment="1">
      <alignment horizontal="left" wrapText="1"/>
    </xf>
    <xf numFmtId="0" fontId="32" fillId="3" borderId="4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0" fontId="32" fillId="3" borderId="23" xfId="0" applyFont="1" applyFill="1" applyBorder="1" applyAlignment="1">
      <alignment horizontal="left" wrapText="1"/>
    </xf>
    <xf numFmtId="0" fontId="32" fillId="3" borderId="24" xfId="0" applyFont="1" applyFill="1" applyBorder="1" applyAlignment="1">
      <alignment horizontal="left" wrapText="1"/>
    </xf>
    <xf numFmtId="0" fontId="32" fillId="3" borderId="37" xfId="0" applyFont="1" applyFill="1" applyBorder="1" applyAlignment="1">
      <alignment horizontal="left" wrapText="1"/>
    </xf>
    <xf numFmtId="0" fontId="32" fillId="3" borderId="23" xfId="0" applyFont="1" applyFill="1" applyBorder="1" applyAlignment="1">
      <alignment horizontal="left" vertical="center" wrapText="1"/>
    </xf>
    <xf numFmtId="0" fontId="32" fillId="3" borderId="24" xfId="0" applyFont="1" applyFill="1" applyBorder="1" applyAlignment="1">
      <alignment horizontal="left" vertical="center" wrapText="1"/>
    </xf>
    <xf numFmtId="0" fontId="32" fillId="3" borderId="37" xfId="0" applyFont="1" applyFill="1" applyBorder="1" applyAlignment="1">
      <alignment horizontal="left" vertical="center" wrapText="1"/>
    </xf>
    <xf numFmtId="2" fontId="30" fillId="3" borderId="23" xfId="0" applyNumberFormat="1" applyFont="1" applyFill="1" applyBorder="1" applyAlignment="1">
      <alignment horizontal="center" vertical="center"/>
    </xf>
    <xf numFmtId="2" fontId="30" fillId="3" borderId="24" xfId="0" applyNumberFormat="1" applyFont="1" applyFill="1" applyBorder="1" applyAlignment="1">
      <alignment horizontal="center" vertical="center"/>
    </xf>
    <xf numFmtId="2" fontId="30" fillId="3" borderId="37" xfId="0" applyNumberFormat="1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left" wrapText="1"/>
    </xf>
    <xf numFmtId="0" fontId="32" fillId="3" borderId="24" xfId="0" applyFont="1" applyFill="1" applyBorder="1" applyAlignment="1">
      <alignment horizontal="left" wrapText="1"/>
    </xf>
    <xf numFmtId="0" fontId="32" fillId="3" borderId="37" xfId="0" applyFont="1" applyFill="1" applyBorder="1" applyAlignment="1">
      <alignment horizontal="left" wrapText="1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49" fontId="34" fillId="3" borderId="16" xfId="0" applyNumberFormat="1" applyFont="1" applyFill="1" applyBorder="1" applyAlignment="1">
      <alignment horizontal="center"/>
    </xf>
    <xf numFmtId="2" fontId="23" fillId="3" borderId="23" xfId="0" applyNumberFormat="1" applyFont="1" applyFill="1" applyBorder="1" applyAlignment="1">
      <alignment horizontal="center"/>
    </xf>
    <xf numFmtId="2" fontId="23" fillId="3" borderId="37" xfId="0" applyNumberFormat="1" applyFont="1" applyFill="1" applyBorder="1" applyAlignment="1">
      <alignment horizontal="center"/>
    </xf>
    <xf numFmtId="2" fontId="23" fillId="3" borderId="23" xfId="0" applyNumberFormat="1" applyFont="1" applyFill="1" applyBorder="1" applyAlignment="1">
      <alignment horizontal="center"/>
    </xf>
    <xf numFmtId="2" fontId="23" fillId="3" borderId="37" xfId="0" applyNumberFormat="1" applyFont="1" applyFill="1" applyBorder="1" applyAlignment="1">
      <alignment horizontal="center"/>
    </xf>
    <xf numFmtId="2" fontId="35" fillId="3" borderId="23" xfId="0" applyNumberFormat="1" applyFont="1" applyFill="1" applyBorder="1" applyAlignment="1">
      <alignment horizontal="center"/>
    </xf>
    <xf numFmtId="2" fontId="35" fillId="3" borderId="37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23" xfId="0" applyNumberFormat="1" applyFont="1" applyFill="1" applyBorder="1" applyAlignment="1">
      <alignment horizontal="center" vertical="center" wrapText="1"/>
    </xf>
    <xf numFmtId="2" fontId="30" fillId="3" borderId="24" xfId="0" applyNumberFormat="1" applyFont="1" applyFill="1" applyBorder="1" applyAlignment="1">
      <alignment horizontal="center" vertical="center" wrapText="1"/>
    </xf>
    <xf numFmtId="2" fontId="30" fillId="3" borderId="37" xfId="0" applyNumberFormat="1" applyFont="1" applyFill="1" applyBorder="1" applyAlignment="1">
      <alignment horizontal="center" vertical="center" wrapText="1"/>
    </xf>
    <xf numFmtId="0" fontId="32" fillId="3" borderId="23" xfId="0" applyFont="1" applyFill="1" applyBorder="1"/>
    <xf numFmtId="0" fontId="32" fillId="3" borderId="24" xfId="0" applyFont="1" applyFill="1" applyBorder="1"/>
    <xf numFmtId="0" fontId="32" fillId="3" borderId="37" xfId="0" applyFont="1" applyFill="1" applyBorder="1"/>
    <xf numFmtId="0" fontId="30" fillId="3" borderId="16" xfId="0" applyFont="1" applyFill="1" applyBorder="1"/>
    <xf numFmtId="4" fontId="30" fillId="3" borderId="16" xfId="0" applyNumberFormat="1" applyFont="1" applyFill="1" applyBorder="1" applyAlignment="1">
      <alignment horizontal="center"/>
    </xf>
    <xf numFmtId="4" fontId="32" fillId="3" borderId="23" xfId="0" applyNumberFormat="1" applyFont="1" applyFill="1" applyBorder="1" applyAlignment="1">
      <alignment horizontal="center"/>
    </xf>
    <xf numFmtId="4" fontId="32" fillId="3" borderId="24" xfId="0" applyNumberFormat="1" applyFont="1" applyFill="1" applyBorder="1" applyAlignment="1">
      <alignment horizontal="center"/>
    </xf>
    <xf numFmtId="4" fontId="32" fillId="3" borderId="37" xfId="0" applyNumberFormat="1" applyFont="1" applyFill="1" applyBorder="1" applyAlignment="1">
      <alignment horizontal="center"/>
    </xf>
    <xf numFmtId="0" fontId="32" fillId="3" borderId="23" xfId="0" applyFont="1" applyFill="1" applyBorder="1"/>
    <xf numFmtId="0" fontId="32" fillId="3" borderId="24" xfId="0" applyFont="1" applyFill="1" applyBorder="1"/>
    <xf numFmtId="0" fontId="31" fillId="3" borderId="16" xfId="0" applyFont="1" applyFill="1" applyBorder="1" applyAlignment="1">
      <alignment horizontal="center"/>
    </xf>
    <xf numFmtId="0" fontId="30" fillId="3" borderId="23" xfId="0" applyFont="1" applyFill="1" applyBorder="1"/>
    <xf numFmtId="0" fontId="30" fillId="3" borderId="24" xfId="0" applyFont="1" applyFill="1" applyBorder="1"/>
    <xf numFmtId="0" fontId="30" fillId="3" borderId="23" xfId="0" applyFont="1" applyFill="1" applyBorder="1" applyAlignment="1">
      <alignment horizontal="center"/>
    </xf>
    <xf numFmtId="0" fontId="30" fillId="3" borderId="24" xfId="0" applyFont="1" applyFill="1" applyBorder="1" applyAlignment="1">
      <alignment horizontal="center"/>
    </xf>
    <xf numFmtId="0" fontId="30" fillId="3" borderId="37" xfId="0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/>
    </xf>
    <xf numFmtId="165" fontId="30" fillId="3" borderId="16" xfId="0" applyNumberFormat="1" applyFont="1" applyFill="1" applyBorder="1" applyAlignment="1">
      <alignment horizontal="center"/>
    </xf>
    <xf numFmtId="165" fontId="32" fillId="3" borderId="23" xfId="0" applyNumberFormat="1" applyFont="1" applyFill="1" applyBorder="1" applyAlignment="1">
      <alignment horizontal="center"/>
    </xf>
    <xf numFmtId="165" fontId="32" fillId="3" borderId="24" xfId="0" applyNumberFormat="1" applyFont="1" applyFill="1" applyBorder="1" applyAlignment="1">
      <alignment horizontal="center"/>
    </xf>
    <xf numFmtId="165" fontId="32" fillId="3" borderId="37" xfId="0" applyNumberFormat="1" applyFont="1" applyFill="1" applyBorder="1" applyAlignment="1">
      <alignment horizontal="center"/>
    </xf>
    <xf numFmtId="165" fontId="32" fillId="3" borderId="23" xfId="0" applyNumberFormat="1" applyFont="1" applyFill="1" applyBorder="1" applyAlignment="1">
      <alignment horizontal="center"/>
    </xf>
    <xf numFmtId="165" fontId="32" fillId="3" borderId="24" xfId="0" applyNumberFormat="1" applyFont="1" applyFill="1" applyBorder="1" applyAlignment="1">
      <alignment horizontal="center"/>
    </xf>
    <xf numFmtId="165" fontId="32" fillId="3" borderId="37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2" fontId="36" fillId="3" borderId="37" xfId="0" applyNumberFormat="1" applyFont="1" applyFill="1" applyBorder="1" applyAlignment="1">
      <alignment horizontal="center"/>
    </xf>
    <xf numFmtId="2" fontId="19" fillId="3" borderId="23" xfId="0" applyNumberFormat="1" applyFont="1" applyFill="1" applyBorder="1" applyAlignment="1">
      <alignment horizontal="center"/>
    </xf>
    <xf numFmtId="2" fontId="19" fillId="3" borderId="37" xfId="0" applyNumberFormat="1" applyFont="1" applyFill="1" applyBorder="1" applyAlignment="1">
      <alignment horizontal="center"/>
    </xf>
    <xf numFmtId="164" fontId="30" fillId="3" borderId="16" xfId="0" applyNumberFormat="1" applyFont="1" applyFill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32" fillId="3" borderId="37" xfId="0" applyFont="1" applyFill="1" applyBorder="1" applyAlignment="1">
      <alignment horizontal="center"/>
    </xf>
    <xf numFmtId="164" fontId="30" fillId="3" borderId="23" xfId="0" applyNumberFormat="1" applyFont="1" applyFill="1" applyBorder="1" applyAlignment="1">
      <alignment horizontal="center"/>
    </xf>
    <xf numFmtId="164" fontId="30" fillId="3" borderId="24" xfId="0" applyNumberFormat="1" applyFont="1" applyFill="1" applyBorder="1" applyAlignment="1">
      <alignment horizontal="center"/>
    </xf>
    <xf numFmtId="164" fontId="30" fillId="3" borderId="37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30" fillId="3" borderId="42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2" fontId="19" fillId="3" borderId="38" xfId="0" applyNumberFormat="1" applyFont="1" applyFill="1" applyBorder="1" applyAlignment="1">
      <alignment horizontal="center" vertical="center"/>
    </xf>
    <xf numFmtId="2" fontId="19" fillId="3" borderId="39" xfId="0" applyNumberFormat="1" applyFont="1" applyFill="1" applyBorder="1" applyAlignment="1">
      <alignment horizontal="center" vertical="center"/>
    </xf>
    <xf numFmtId="2" fontId="19" fillId="3" borderId="40" xfId="0" applyNumberFormat="1" applyFont="1" applyFill="1" applyBorder="1" applyAlignment="1">
      <alignment horizontal="center" vertical="center"/>
    </xf>
    <xf numFmtId="2" fontId="19" fillId="3" borderId="42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2" fontId="19" fillId="3" borderId="40" xfId="0" applyNumberFormat="1" applyFont="1" applyFill="1" applyBorder="1" applyAlignment="1">
      <alignment horizontal="center"/>
    </xf>
    <xf numFmtId="2" fontId="30" fillId="3" borderId="42" xfId="0" applyNumberFormat="1" applyFont="1" applyFill="1" applyBorder="1" applyAlignment="1">
      <alignment horizontal="center"/>
    </xf>
    <xf numFmtId="0" fontId="37" fillId="4" borderId="1" xfId="0" applyFont="1" applyFill="1" applyBorder="1" applyAlignment="1">
      <alignment horizontal="center"/>
    </xf>
    <xf numFmtId="4" fontId="38" fillId="4" borderId="1" xfId="0" applyNumberFormat="1" applyFont="1" applyFill="1" applyBorder="1" applyAlignment="1">
      <alignment horizontal="center"/>
    </xf>
    <xf numFmtId="0" fontId="38" fillId="4" borderId="1" xfId="0" applyFont="1" applyFill="1" applyBorder="1" applyAlignment="1">
      <alignment horizontal="center"/>
    </xf>
    <xf numFmtId="2" fontId="39" fillId="4" borderId="1" xfId="0" applyNumberFormat="1" applyFont="1" applyFill="1" applyBorder="1" applyAlignment="1">
      <alignment horizontal="center"/>
    </xf>
    <xf numFmtId="2" fontId="19" fillId="4" borderId="1" xfId="0" applyNumberFormat="1" applyFont="1" applyFill="1" applyBorder="1" applyAlignment="1">
      <alignment horizontal="center"/>
    </xf>
    <xf numFmtId="2" fontId="30" fillId="4" borderId="1" xfId="0" applyNumberFormat="1" applyFont="1" applyFill="1" applyBorder="1" applyAlignment="1">
      <alignment horizontal="center"/>
    </xf>
    <xf numFmtId="0" fontId="37" fillId="3" borderId="0" xfId="0" applyFont="1" applyFill="1" applyAlignment="1">
      <alignment horizontal="center"/>
    </xf>
    <xf numFmtId="4" fontId="38" fillId="3" borderId="0" xfId="0" applyNumberFormat="1" applyFont="1" applyFill="1" applyAlignment="1">
      <alignment horizontal="center"/>
    </xf>
    <xf numFmtId="0" fontId="38" fillId="3" borderId="0" xfId="0" applyFont="1" applyFill="1" applyAlignment="1">
      <alignment horizontal="center"/>
    </xf>
    <xf numFmtId="2" fontId="39" fillId="3" borderId="0" xfId="0" applyNumberFormat="1" applyFont="1" applyFill="1" applyAlignment="1">
      <alignment horizontal="center"/>
    </xf>
    <xf numFmtId="2" fontId="19" fillId="3" borderId="43" xfId="0" applyNumberFormat="1" applyFont="1" applyFill="1" applyBorder="1" applyAlignment="1">
      <alignment horizontal="center"/>
    </xf>
    <xf numFmtId="2" fontId="30" fillId="3" borderId="0" xfId="0" applyNumberFormat="1" applyFont="1" applyFill="1" applyAlignment="1">
      <alignment horizontal="center"/>
    </xf>
    <xf numFmtId="0" fontId="14" fillId="4" borderId="2" xfId="0" applyFont="1" applyFill="1" applyBorder="1" applyAlignment="1">
      <alignment horizontal="center" wrapText="1"/>
    </xf>
    <xf numFmtId="0" fontId="14" fillId="4" borderId="3" xfId="0" applyFont="1" applyFill="1" applyBorder="1" applyAlignment="1">
      <alignment horizontal="center" wrapText="1"/>
    </xf>
    <xf numFmtId="0" fontId="14" fillId="4" borderId="4" xfId="0" applyFont="1" applyFill="1" applyBorder="1" applyAlignment="1">
      <alignment horizontal="center" wrapText="1"/>
    </xf>
    <xf numFmtId="4" fontId="5" fillId="4" borderId="2" xfId="0" applyNumberFormat="1" applyFont="1" applyFill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0" fontId="41" fillId="3" borderId="44" xfId="0" applyFont="1" applyFill="1" applyBorder="1" applyAlignment="1">
      <alignment horizontal="center" vertical="center"/>
    </xf>
    <xf numFmtId="0" fontId="41" fillId="3" borderId="45" xfId="0" applyFont="1" applyFill="1" applyBorder="1" applyAlignment="1">
      <alignment horizontal="center" vertical="center"/>
    </xf>
    <xf numFmtId="0" fontId="41" fillId="3" borderId="46" xfId="0" applyFont="1" applyFill="1" applyBorder="1" applyAlignment="1">
      <alignment horizontal="center" vertical="center"/>
    </xf>
    <xf numFmtId="2" fontId="42" fillId="3" borderId="0" xfId="0" applyNumberFormat="1" applyFont="1" applyFill="1" applyAlignment="1">
      <alignment horizontal="center"/>
    </xf>
    <xf numFmtId="0" fontId="34" fillId="4" borderId="44" xfId="0" applyFont="1" applyFill="1" applyBorder="1" applyAlignment="1">
      <alignment horizontal="left"/>
    </xf>
    <xf numFmtId="0" fontId="34" fillId="4" borderId="45" xfId="0" applyFont="1" applyFill="1" applyBorder="1" applyAlignment="1">
      <alignment horizontal="left"/>
    </xf>
    <xf numFmtId="0" fontId="34" fillId="4" borderId="46" xfId="0" applyFont="1" applyFill="1" applyBorder="1" applyAlignment="1">
      <alignment horizontal="left"/>
    </xf>
    <xf numFmtId="2" fontId="34" fillId="4" borderId="45" xfId="0" applyNumberFormat="1" applyFont="1" applyFill="1" applyBorder="1" applyAlignment="1">
      <alignment horizontal="center" wrapText="1"/>
    </xf>
    <xf numFmtId="4" fontId="43" fillId="4" borderId="44" xfId="0" applyNumberFormat="1" applyFont="1" applyFill="1" applyBorder="1" applyAlignment="1">
      <alignment horizontal="center"/>
    </xf>
    <xf numFmtId="4" fontId="43" fillId="4" borderId="46" xfId="0" applyNumberFormat="1" applyFont="1" applyFill="1" applyBorder="1" applyAlignment="1">
      <alignment horizontal="center"/>
    </xf>
    <xf numFmtId="0" fontId="44" fillId="4" borderId="44" xfId="0" applyFont="1" applyFill="1" applyBorder="1" applyAlignment="1">
      <alignment horizontal="left"/>
    </xf>
    <xf numFmtId="0" fontId="44" fillId="4" borderId="45" xfId="0" applyFont="1" applyFill="1" applyBorder="1" applyAlignment="1">
      <alignment horizontal="left"/>
    </xf>
    <xf numFmtId="0" fontId="44" fillId="4" borderId="46" xfId="0" applyFont="1" applyFill="1" applyBorder="1" applyAlignment="1">
      <alignment horizontal="left"/>
    </xf>
    <xf numFmtId="2" fontId="44" fillId="4" borderId="45" xfId="0" applyNumberFormat="1" applyFont="1" applyFill="1" applyBorder="1" applyAlignment="1">
      <alignment horizontal="center" wrapText="1"/>
    </xf>
    <xf numFmtId="2" fontId="45" fillId="3" borderId="0" xfId="0" applyNumberFormat="1" applyFont="1" applyFill="1" applyAlignment="1">
      <alignment horizontal="center"/>
    </xf>
    <xf numFmtId="0" fontId="44" fillId="4" borderId="47" xfId="0" applyFont="1" applyFill="1" applyBorder="1" applyAlignment="1">
      <alignment horizontal="left"/>
    </xf>
    <xf numFmtId="0" fontId="44" fillId="4" borderId="48" xfId="0" applyFont="1" applyFill="1" applyBorder="1" applyAlignment="1">
      <alignment horizontal="left"/>
    </xf>
    <xf numFmtId="0" fontId="44" fillId="4" borderId="49" xfId="0" applyFont="1" applyFill="1" applyBorder="1" applyAlignment="1">
      <alignment horizontal="left"/>
    </xf>
    <xf numFmtId="2" fontId="44" fillId="4" borderId="50" xfId="0" applyNumberFormat="1" applyFont="1" applyFill="1" applyBorder="1" applyAlignment="1">
      <alignment horizontal="center" wrapText="1"/>
    </xf>
    <xf numFmtId="4" fontId="46" fillId="4" borderId="51" xfId="0" applyNumberFormat="1" applyFont="1" applyFill="1" applyBorder="1" applyAlignment="1">
      <alignment horizontal="center"/>
    </xf>
    <xf numFmtId="0" fontId="46" fillId="4" borderId="5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4" fontId="32" fillId="3" borderId="16" xfId="0" applyNumberFormat="1" applyFont="1" applyFill="1" applyBorder="1" applyAlignment="1">
      <alignment horizontal="center"/>
    </xf>
    <xf numFmtId="0" fontId="23" fillId="3" borderId="23" xfId="0" applyFont="1" applyFill="1" applyBorder="1" applyAlignment="1">
      <alignment horizontal="left"/>
    </xf>
    <xf numFmtId="0" fontId="23" fillId="3" borderId="24" xfId="0" applyFont="1" applyFill="1" applyBorder="1" applyAlignment="1">
      <alignment horizontal="left"/>
    </xf>
    <xf numFmtId="0" fontId="23" fillId="3" borderId="37" xfId="0" applyFont="1" applyFill="1" applyBorder="1" applyAlignment="1">
      <alignment horizontal="left"/>
    </xf>
    <xf numFmtId="4" fontId="32" fillId="3" borderId="23" xfId="0" applyNumberFormat="1" applyFont="1" applyFill="1" applyBorder="1" applyAlignment="1">
      <alignment horizontal="center"/>
    </xf>
    <xf numFmtId="4" fontId="32" fillId="3" borderId="37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48" fillId="4" borderId="53" xfId="0" applyFont="1" applyFill="1" applyBorder="1" applyAlignment="1">
      <alignment horizontal="left"/>
    </xf>
    <xf numFmtId="0" fontId="48" fillId="4" borderId="54" xfId="0" applyFont="1" applyFill="1" applyBorder="1" applyAlignment="1">
      <alignment horizontal="left"/>
    </xf>
    <xf numFmtId="0" fontId="48" fillId="4" borderId="55" xfId="0" applyFont="1" applyFill="1" applyBorder="1" applyAlignment="1">
      <alignment horizontal="left"/>
    </xf>
    <xf numFmtId="2" fontId="48" fillId="4" borderId="56" xfId="0" applyNumberFormat="1" applyFont="1" applyFill="1" applyBorder="1" applyAlignment="1">
      <alignment horizontal="center" wrapText="1"/>
    </xf>
    <xf numFmtId="4" fontId="43" fillId="4" borderId="57" xfId="0" applyNumberFormat="1" applyFont="1" applyFill="1" applyBorder="1" applyAlignment="1">
      <alignment horizontal="center"/>
    </xf>
    <xf numFmtId="4" fontId="43" fillId="4" borderId="58" xfId="0" applyNumberFormat="1" applyFont="1" applyFill="1" applyBorder="1" applyAlignment="1">
      <alignment horizontal="center"/>
    </xf>
    <xf numFmtId="0" fontId="44" fillId="4" borderId="51" xfId="0" applyFont="1" applyFill="1" applyBorder="1" applyAlignment="1">
      <alignment horizontal="left"/>
    </xf>
    <xf numFmtId="0" fontId="44" fillId="4" borderId="50" xfId="0" applyFont="1" applyFill="1" applyBorder="1" applyAlignment="1">
      <alignment horizontal="left"/>
    </xf>
    <xf numFmtId="0" fontId="44" fillId="4" borderId="52" xfId="0" applyFont="1" applyFill="1" applyBorder="1" applyAlignment="1">
      <alignment horizontal="left"/>
    </xf>
    <xf numFmtId="2" fontId="44" fillId="4" borderId="0" xfId="0" applyNumberFormat="1" applyFont="1" applyFill="1" applyAlignment="1">
      <alignment horizontal="center" wrapText="1"/>
    </xf>
    <xf numFmtId="4" fontId="43" fillId="4" borderId="59" xfId="0" applyNumberFormat="1" applyFont="1" applyFill="1" applyBorder="1" applyAlignment="1">
      <alignment horizontal="center"/>
    </xf>
    <xf numFmtId="4" fontId="43" fillId="4" borderId="60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Alignment="1">
      <alignment horizontal="center"/>
    </xf>
    <xf numFmtId="0" fontId="23" fillId="3" borderId="0" xfId="0" applyFont="1" applyFill="1" applyAlignment="1">
      <alignment horizontal="left"/>
    </xf>
    <xf numFmtId="2" fontId="32" fillId="3" borderId="0" xfId="0" applyNumberFormat="1" applyFont="1" applyFill="1" applyAlignment="1">
      <alignment horizontal="center"/>
    </xf>
    <xf numFmtId="2" fontId="32" fillId="3" borderId="0" xfId="0" applyNumberFormat="1" applyFont="1" applyFill="1" applyAlignment="1">
      <alignment horizontal="center"/>
    </xf>
    <xf numFmtId="4" fontId="32" fillId="3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left"/>
    </xf>
    <xf numFmtId="0" fontId="19" fillId="3" borderId="0" xfId="0" applyFont="1" applyFill="1" applyAlignment="1">
      <alignment horizontal="center"/>
    </xf>
    <xf numFmtId="4" fontId="19" fillId="3" borderId="0" xfId="0" applyNumberFormat="1" applyFont="1" applyFill="1" applyAlignment="1">
      <alignment horizontal="center"/>
    </xf>
    <xf numFmtId="0" fontId="19" fillId="3" borderId="0" xfId="0" applyFont="1" applyFill="1"/>
    <xf numFmtId="0" fontId="19" fillId="3" borderId="0" xfId="0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3" fontId="30" fillId="3" borderId="0" xfId="0" applyNumberFormat="1" applyFont="1" applyFill="1" applyAlignment="1">
      <alignment horizontal="center"/>
    </xf>
    <xf numFmtId="3" fontId="30" fillId="3" borderId="0" xfId="0" applyNumberFormat="1" applyFont="1" applyFill="1" applyAlignment="1">
      <alignment horizontal="center"/>
    </xf>
    <xf numFmtId="4" fontId="30" fillId="3" borderId="0" xfId="0" applyNumberFormat="1" applyFont="1" applyFill="1" applyAlignment="1">
      <alignment horizontal="center"/>
    </xf>
    <xf numFmtId="164" fontId="30" fillId="3" borderId="0" xfId="0" applyNumberFormat="1" applyFont="1" applyFill="1" applyAlignment="1">
      <alignment horizontal="center"/>
    </xf>
    <xf numFmtId="164" fontId="30" fillId="3" borderId="0" xfId="0" applyNumberFormat="1" applyFont="1" applyFill="1" applyAlignment="1">
      <alignment horizontal="center"/>
    </xf>
    <xf numFmtId="0" fontId="23" fillId="3" borderId="0" xfId="0" applyFont="1" applyFill="1" applyAlignment="1">
      <alignment horizontal="left"/>
    </xf>
    <xf numFmtId="2" fontId="23" fillId="3" borderId="0" xfId="0" applyNumberFormat="1" applyFont="1" applyFill="1" applyAlignment="1">
      <alignment horizontal="center"/>
    </xf>
    <xf numFmtId="164" fontId="23" fillId="3" borderId="0" xfId="0" applyNumberFormat="1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164" fontId="19" fillId="3" borderId="0" xfId="0" applyNumberFormat="1" applyFont="1" applyFill="1" applyAlignment="1">
      <alignment horizontal="center"/>
    </xf>
    <xf numFmtId="0" fontId="49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4" fontId="50" fillId="3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0" fontId="34" fillId="3" borderId="0" xfId="0" applyFont="1" applyFill="1" applyAlignment="1">
      <alignment horizontal="left"/>
    </xf>
    <xf numFmtId="4" fontId="43" fillId="3" borderId="0" xfId="0" applyNumberFormat="1" applyFont="1" applyFill="1" applyAlignment="1">
      <alignment horizontal="center"/>
    </xf>
    <xf numFmtId="0" fontId="44" fillId="3" borderId="0" xfId="0" applyFont="1" applyFill="1" applyAlignment="1">
      <alignment horizontal="left"/>
    </xf>
    <xf numFmtId="0" fontId="44" fillId="3" borderId="0" xfId="0" applyFont="1" applyFill="1" applyAlignment="1">
      <alignment horizontal="center"/>
    </xf>
    <xf numFmtId="0" fontId="47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4" fontId="23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left"/>
    </xf>
    <xf numFmtId="0" fontId="36" fillId="3" borderId="0" xfId="0" applyFont="1" applyFill="1" applyAlignment="1">
      <alignment horizontal="center"/>
    </xf>
    <xf numFmtId="0" fontId="41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4" xfId="1" xr:uid="{37522917-6454-4EE1-9430-EB4EC6334C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2008-D3A4-413B-BDBB-4A49FE28B75B}">
  <sheetPr>
    <tabColor theme="6"/>
  </sheetPr>
  <dimension ref="B2:AY129"/>
  <sheetViews>
    <sheetView tabSelected="1" topLeftCell="A71" workbookViewId="0">
      <selection activeCell="T121" sqref="T1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38" customWidth="1"/>
    <col min="18" max="18" width="2.5703125" style="438" customWidth="1"/>
    <col min="19" max="19" width="9.140625" style="438"/>
    <col min="20" max="20" width="7.5703125" style="438" customWidth="1"/>
    <col min="21" max="22" width="9.140625" style="438"/>
    <col min="23" max="23" width="8.7109375" style="438" customWidth="1"/>
  </cols>
  <sheetData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5"/>
      <c r="C3" s="6"/>
      <c r="D3" s="6"/>
      <c r="E3" s="6"/>
      <c r="F3" s="6"/>
      <c r="G3" s="6"/>
      <c r="H3" s="7" t="s">
        <v>0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10"/>
    </row>
    <row r="4" spans="2:23" x14ac:dyDescent="0.25">
      <c r="B4" s="5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9"/>
      <c r="S4" s="9"/>
      <c r="T4" s="10"/>
      <c r="U4" s="9"/>
      <c r="V4" s="9"/>
      <c r="W4" s="10"/>
    </row>
    <row r="5" spans="2:23" x14ac:dyDescent="0.25">
      <c r="B5" s="5"/>
      <c r="C5" s="11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2:23" x14ac:dyDescent="0.25">
      <c r="B6" s="12"/>
      <c r="C6" s="6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13"/>
      <c r="R6" s="13"/>
      <c r="S6" s="13"/>
      <c r="T6" s="13"/>
      <c r="U6" s="13"/>
      <c r="V6" s="13"/>
      <c r="W6" s="10"/>
    </row>
    <row r="7" spans="2:23" x14ac:dyDescent="0.25">
      <c r="B7" s="12"/>
      <c r="C7" s="9" t="s">
        <v>2</v>
      </c>
      <c r="D7" s="9"/>
      <c r="E7" s="9"/>
      <c r="F7" s="14">
        <v>43831</v>
      </c>
      <c r="G7" s="15"/>
      <c r="H7" s="14">
        <v>44196</v>
      </c>
      <c r="I7" s="15"/>
      <c r="J7" s="15"/>
      <c r="K7" s="15"/>
      <c r="L7" s="16" t="s">
        <v>3</v>
      </c>
      <c r="M7" s="17" t="s">
        <v>4</v>
      </c>
      <c r="N7" s="18"/>
      <c r="O7" s="18"/>
      <c r="P7" s="18"/>
      <c r="Q7" s="18"/>
      <c r="R7" s="18"/>
      <c r="S7" s="19"/>
      <c r="T7" s="17">
        <v>33</v>
      </c>
      <c r="U7" s="19"/>
      <c r="V7" s="13"/>
      <c r="W7" s="10"/>
    </row>
    <row r="8" spans="2:23" x14ac:dyDescent="0.25">
      <c r="B8" s="20"/>
      <c r="C8" s="5"/>
      <c r="D8" s="5"/>
      <c r="E8" s="6"/>
      <c r="F8" s="6"/>
      <c r="G8" s="6"/>
      <c r="H8" s="21"/>
      <c r="I8" s="21"/>
      <c r="J8" s="21"/>
      <c r="K8" s="21"/>
      <c r="L8" s="21"/>
      <c r="M8" s="21"/>
      <c r="N8" s="21"/>
      <c r="O8" s="21"/>
      <c r="P8" s="21"/>
      <c r="Q8" s="22"/>
      <c r="R8" s="22"/>
      <c r="S8" s="22"/>
      <c r="T8" s="13"/>
      <c r="U8" s="10"/>
      <c r="V8" s="10"/>
      <c r="W8" s="10"/>
    </row>
    <row r="9" spans="2:23" x14ac:dyDescent="0.25">
      <c r="B9" s="23" t="s">
        <v>5</v>
      </c>
      <c r="C9" s="23"/>
      <c r="D9" s="23"/>
      <c r="E9" s="23"/>
      <c r="F9" s="23"/>
      <c r="G9" s="24">
        <f>G10+G11</f>
        <v>775.9</v>
      </c>
      <c r="H9" s="25"/>
      <c r="I9" s="26" t="s">
        <v>6</v>
      </c>
      <c r="J9" s="26"/>
      <c r="K9" s="26"/>
      <c r="L9" s="27">
        <v>2</v>
      </c>
      <c r="M9" s="25"/>
      <c r="N9" s="28" t="s">
        <v>7</v>
      </c>
      <c r="O9" s="28"/>
      <c r="P9" s="28"/>
      <c r="Q9" s="29">
        <v>1949</v>
      </c>
      <c r="R9" s="13"/>
      <c r="S9" s="28" t="s">
        <v>8</v>
      </c>
      <c r="T9" s="28"/>
      <c r="U9" s="28"/>
      <c r="V9" s="28"/>
      <c r="W9" s="28"/>
    </row>
    <row r="10" spans="2:23" x14ac:dyDescent="0.25">
      <c r="B10" s="23" t="s">
        <v>9</v>
      </c>
      <c r="C10" s="23"/>
      <c r="D10" s="23"/>
      <c r="E10" s="23"/>
      <c r="F10" s="23"/>
      <c r="G10" s="24">
        <v>712.3</v>
      </c>
      <c r="H10" s="25"/>
      <c r="I10" s="28" t="s">
        <v>10</v>
      </c>
      <c r="J10" s="28"/>
      <c r="K10" s="28"/>
      <c r="L10" s="27">
        <v>2</v>
      </c>
      <c r="M10" s="20"/>
      <c r="N10" s="30" t="s">
        <v>11</v>
      </c>
      <c r="O10" s="30"/>
      <c r="P10" s="31" t="s">
        <v>12</v>
      </c>
      <c r="Q10" s="31"/>
      <c r="R10" s="13"/>
      <c r="S10" s="32" t="s">
        <v>13</v>
      </c>
      <c r="T10" s="32"/>
      <c r="U10" s="32"/>
      <c r="V10" s="32"/>
      <c r="W10" s="32"/>
    </row>
    <row r="11" spans="2:23" x14ac:dyDescent="0.25">
      <c r="B11" s="23" t="s">
        <v>14</v>
      </c>
      <c r="C11" s="23"/>
      <c r="D11" s="23"/>
      <c r="E11" s="23"/>
      <c r="F11" s="23"/>
      <c r="G11" s="33">
        <v>63.6</v>
      </c>
      <c r="H11" s="25"/>
      <c r="I11" s="28" t="s">
        <v>15</v>
      </c>
      <c r="J11" s="28"/>
      <c r="K11" s="28"/>
      <c r="L11" s="34">
        <v>0</v>
      </c>
      <c r="M11" s="20"/>
      <c r="N11" s="28" t="s">
        <v>16</v>
      </c>
      <c r="O11" s="28"/>
      <c r="P11" s="28"/>
      <c r="Q11" s="35">
        <v>565</v>
      </c>
      <c r="R11" s="13"/>
      <c r="S11" s="32"/>
      <c r="T11" s="32"/>
      <c r="U11" s="32"/>
      <c r="V11" s="32"/>
      <c r="W11" s="32"/>
    </row>
    <row r="12" spans="2:23" x14ac:dyDescent="0.25">
      <c r="B12" s="23" t="s">
        <v>17</v>
      </c>
      <c r="C12" s="23"/>
      <c r="D12" s="23"/>
      <c r="E12" s="23"/>
      <c r="F12" s="23"/>
      <c r="G12" s="33">
        <v>689</v>
      </c>
      <c r="H12" s="25"/>
      <c r="I12" s="28" t="s">
        <v>18</v>
      </c>
      <c r="J12" s="28"/>
      <c r="K12" s="28"/>
      <c r="L12" s="34">
        <v>15</v>
      </c>
      <c r="M12" s="25"/>
      <c r="N12" s="26" t="s">
        <v>19</v>
      </c>
      <c r="O12" s="26"/>
      <c r="P12" s="26"/>
      <c r="Q12" s="36">
        <v>82.86</v>
      </c>
      <c r="R12" s="22"/>
      <c r="S12" s="32"/>
      <c r="T12" s="32"/>
      <c r="U12" s="32"/>
      <c r="V12" s="32"/>
      <c r="W12" s="32"/>
    </row>
    <row r="13" spans="2:23" x14ac:dyDescent="0.25">
      <c r="B13" s="23" t="s">
        <v>20</v>
      </c>
      <c r="C13" s="23"/>
      <c r="D13" s="23"/>
      <c r="E13" s="23"/>
      <c r="F13" s="23"/>
      <c r="G13" s="33">
        <v>0</v>
      </c>
      <c r="H13" s="25"/>
      <c r="I13" s="28" t="s">
        <v>21</v>
      </c>
      <c r="J13" s="28"/>
      <c r="K13" s="28"/>
      <c r="L13" s="37">
        <v>39</v>
      </c>
      <c r="M13" s="25"/>
      <c r="N13" s="26"/>
      <c r="O13" s="26"/>
      <c r="P13" s="26"/>
      <c r="Q13" s="38"/>
      <c r="R13" s="22"/>
      <c r="S13" s="28" t="s">
        <v>22</v>
      </c>
      <c r="T13" s="28"/>
      <c r="U13" s="28"/>
      <c r="V13" s="39" t="s">
        <v>23</v>
      </c>
      <c r="W13" s="39"/>
    </row>
    <row r="14" spans="2:23" x14ac:dyDescent="0.25">
      <c r="B14" s="40"/>
      <c r="C14" s="1"/>
      <c r="D14" s="1"/>
      <c r="E14" s="1"/>
      <c r="F14" s="1"/>
      <c r="G14" s="1"/>
      <c r="H14" s="1"/>
      <c r="I14" s="1"/>
      <c r="J14" s="1"/>
      <c r="K14" s="1"/>
      <c r="L14" s="41"/>
      <c r="M14" s="1"/>
      <c r="N14" s="1"/>
      <c r="O14" s="1"/>
      <c r="P14" s="42"/>
      <c r="Q14" s="43"/>
      <c r="R14" s="43"/>
      <c r="S14" s="43"/>
      <c r="T14" s="44"/>
      <c r="U14" s="45"/>
      <c r="V14" s="45"/>
      <c r="W14" s="4"/>
    </row>
    <row r="15" spans="2:23" x14ac:dyDescent="0.25">
      <c r="B15" s="46" t="s">
        <v>24</v>
      </c>
      <c r="C15" s="46"/>
      <c r="D15" s="46"/>
      <c r="E15" s="46"/>
      <c r="F15" s="46"/>
      <c r="G15" s="46"/>
      <c r="H15" s="47">
        <v>13.33</v>
      </c>
      <c r="I15" s="48"/>
      <c r="J15" s="1"/>
      <c r="K15" s="1"/>
      <c r="L15" s="1"/>
      <c r="M15" s="1"/>
      <c r="N15" s="1"/>
      <c r="O15" s="1"/>
      <c r="P15" s="1"/>
      <c r="Q15" s="43"/>
      <c r="R15" s="43"/>
      <c r="S15" s="43"/>
      <c r="T15" s="44"/>
      <c r="U15" s="43"/>
      <c r="V15" s="43"/>
      <c r="W15" s="4"/>
    </row>
    <row r="16" spans="2:23" x14ac:dyDescent="0.25">
      <c r="B16" s="49"/>
      <c r="C16" s="2"/>
      <c r="D16" s="2"/>
      <c r="E16" s="2"/>
      <c r="F16" s="2"/>
      <c r="G16" s="2"/>
      <c r="H16" s="50"/>
      <c r="I16" s="50"/>
      <c r="J16" s="50"/>
      <c r="K16" s="50"/>
      <c r="L16" s="50"/>
      <c r="M16" s="50"/>
      <c r="N16" s="50"/>
      <c r="O16" s="50"/>
      <c r="P16" s="50"/>
      <c r="Q16" s="51"/>
      <c r="R16" s="51"/>
      <c r="S16" s="51"/>
      <c r="T16" s="44"/>
      <c r="U16" s="43"/>
      <c r="V16" s="43"/>
      <c r="W16" s="4"/>
    </row>
    <row r="17" spans="2:23" x14ac:dyDescent="0.25">
      <c r="B17" s="52" t="s">
        <v>25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>
        <v>-43680.18</v>
      </c>
      <c r="Q17" s="54"/>
      <c r="R17" s="54"/>
      <c r="S17" s="55"/>
      <c r="T17" s="56"/>
      <c r="U17" s="43"/>
      <c r="V17" s="43"/>
      <c r="W17" s="4"/>
    </row>
    <row r="18" spans="2:23" x14ac:dyDescent="0.25">
      <c r="B18" s="57" t="s">
        <v>26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  <c r="Q18" s="59"/>
      <c r="R18" s="59"/>
      <c r="S18" s="60"/>
      <c r="T18" s="56"/>
      <c r="U18" s="4"/>
      <c r="V18" s="4"/>
      <c r="W18" s="4"/>
    </row>
    <row r="19" spans="2:23" x14ac:dyDescent="0.25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3"/>
      <c r="S19" s="4"/>
      <c r="T19" s="4"/>
      <c r="U19" s="3"/>
      <c r="V19" s="3"/>
      <c r="W19" s="4"/>
    </row>
    <row r="20" spans="2:23" ht="24" customHeight="1" x14ac:dyDescent="0.25">
      <c r="B20" s="61" t="s">
        <v>27</v>
      </c>
      <c r="C20" s="61"/>
      <c r="D20" s="61"/>
      <c r="E20" s="61"/>
      <c r="F20" s="61"/>
      <c r="G20" s="61"/>
      <c r="H20" s="61"/>
      <c r="I20" s="61"/>
      <c r="J20" s="62" t="s">
        <v>28</v>
      </c>
      <c r="K20" s="62"/>
      <c r="L20" s="62" t="s">
        <v>29</v>
      </c>
      <c r="M20" s="62"/>
      <c r="N20" s="62"/>
      <c r="O20" s="63" t="s">
        <v>30</v>
      </c>
      <c r="P20" s="64"/>
      <c r="Q20" s="65" t="s">
        <v>31</v>
      </c>
      <c r="R20" s="66"/>
      <c r="S20" s="67"/>
      <c r="T20" s="68"/>
      <c r="U20" s="4"/>
      <c r="V20" s="4"/>
      <c r="W20" s="4"/>
    </row>
    <row r="21" spans="2:23" x14ac:dyDescent="0.25">
      <c r="B21" s="69" t="s">
        <v>32</v>
      </c>
      <c r="C21" s="69"/>
      <c r="D21" s="69"/>
      <c r="E21" s="69"/>
      <c r="F21" s="69"/>
      <c r="G21" s="69"/>
      <c r="H21" s="69"/>
      <c r="I21" s="69"/>
      <c r="J21" s="70">
        <v>0</v>
      </c>
      <c r="K21" s="70"/>
      <c r="L21" s="71">
        <f>L22+L23</f>
        <v>125064.84000000001</v>
      </c>
      <c r="M21" s="71"/>
      <c r="N21" s="71"/>
      <c r="O21" s="72">
        <f>O22+O23</f>
        <v>136123.51</v>
      </c>
      <c r="P21" s="72"/>
      <c r="Q21" s="73">
        <f>Q22+Q23</f>
        <v>20882.909999999989</v>
      </c>
      <c r="R21" s="74"/>
      <c r="S21" s="75"/>
      <c r="T21" s="76"/>
      <c r="U21" s="77"/>
      <c r="V21" s="77"/>
      <c r="W21" s="77"/>
    </row>
    <row r="22" spans="2:23" x14ac:dyDescent="0.25">
      <c r="B22" s="78" t="s">
        <v>32</v>
      </c>
      <c r="C22" s="78"/>
      <c r="D22" s="78"/>
      <c r="E22" s="78"/>
      <c r="F22" s="78"/>
      <c r="G22" s="78"/>
      <c r="H22" s="78"/>
      <c r="I22" s="78"/>
      <c r="J22" s="79">
        <v>20248.650000000001</v>
      </c>
      <c r="K22" s="79"/>
      <c r="L22" s="80">
        <v>115050.6</v>
      </c>
      <c r="M22" s="80"/>
      <c r="N22" s="80"/>
      <c r="O22" s="81">
        <v>114419.32</v>
      </c>
      <c r="P22" s="81"/>
      <c r="Q22" s="82">
        <f>J22+L22-O22</f>
        <v>20879.929999999993</v>
      </c>
      <c r="R22" s="83"/>
      <c r="S22" s="84"/>
      <c r="T22" s="85"/>
      <c r="U22" s="10"/>
      <c r="V22" s="10"/>
      <c r="W22" s="10"/>
    </row>
    <row r="23" spans="2:23" s="90" customFormat="1" x14ac:dyDescent="0.25">
      <c r="B23" s="69" t="s">
        <v>33</v>
      </c>
      <c r="C23" s="69"/>
      <c r="D23" s="69"/>
      <c r="E23" s="69"/>
      <c r="F23" s="69"/>
      <c r="G23" s="69"/>
      <c r="H23" s="69"/>
      <c r="I23" s="69"/>
      <c r="J23" s="86">
        <f>11686.97+2.98+2.98</f>
        <v>11692.929999999998</v>
      </c>
      <c r="K23" s="86"/>
      <c r="L23" s="87">
        <f>5007.12+5007.12</f>
        <v>10014.24</v>
      </c>
      <c r="M23" s="87"/>
      <c r="N23" s="87"/>
      <c r="O23" s="88">
        <f>11689.95+10014.24</f>
        <v>21704.190000000002</v>
      </c>
      <c r="P23" s="88"/>
      <c r="Q23" s="73">
        <f>J23+L23-O23</f>
        <v>2.9799999999959255</v>
      </c>
      <c r="R23" s="74"/>
      <c r="S23" s="75"/>
      <c r="T23" s="89"/>
      <c r="U23" s="77"/>
      <c r="V23" s="77"/>
      <c r="W23" s="77"/>
    </row>
    <row r="24" spans="2:23" s="90" customFormat="1" x14ac:dyDescent="0.25">
      <c r="B24" s="91" t="s">
        <v>34</v>
      </c>
      <c r="C24" s="92"/>
      <c r="D24" s="92"/>
      <c r="E24" s="92"/>
      <c r="F24" s="92"/>
      <c r="G24" s="92"/>
      <c r="H24" s="92"/>
      <c r="I24" s="93"/>
      <c r="J24" s="94"/>
      <c r="K24" s="95"/>
      <c r="L24" s="96">
        <f>1111.19</f>
        <v>1111.19</v>
      </c>
      <c r="M24" s="97"/>
      <c r="N24" s="98"/>
      <c r="O24" s="99">
        <v>1111.19</v>
      </c>
      <c r="P24" s="100"/>
      <c r="Q24" s="101"/>
      <c r="R24" s="101"/>
      <c r="S24" s="102"/>
      <c r="T24" s="89"/>
      <c r="U24" s="77"/>
      <c r="V24" s="77"/>
      <c r="W24" s="77"/>
    </row>
    <row r="25" spans="2:23" x14ac:dyDescent="0.25">
      <c r="B25" s="103" t="s">
        <v>35</v>
      </c>
      <c r="C25" s="103"/>
      <c r="D25" s="103"/>
      <c r="E25" s="103"/>
      <c r="F25" s="103"/>
      <c r="G25" s="103"/>
      <c r="H25" s="103"/>
      <c r="I25" s="103"/>
      <c r="J25" s="104"/>
      <c r="K25" s="104"/>
      <c r="L25" s="104"/>
      <c r="M25" s="104"/>
      <c r="N25" s="104"/>
      <c r="O25" s="105">
        <f>P17+O21</f>
        <v>92443.330000000016</v>
      </c>
      <c r="P25" s="106"/>
      <c r="Q25" s="107"/>
      <c r="R25" s="107"/>
      <c r="S25" s="108"/>
      <c r="T25" s="109"/>
      <c r="U25" s="10"/>
      <c r="V25" s="10"/>
      <c r="W25" s="10"/>
    </row>
    <row r="26" spans="2:23" x14ac:dyDescent="0.25">
      <c r="B26" s="5"/>
      <c r="C26" s="110" t="s">
        <v>36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0"/>
      <c r="R26" s="10"/>
      <c r="S26" s="10"/>
      <c r="T26" s="10"/>
      <c r="U26" s="10"/>
      <c r="V26" s="10"/>
      <c r="W26" s="10"/>
    </row>
    <row r="27" spans="2:23" x14ac:dyDescent="0.25">
      <c r="B27" s="111" t="s">
        <v>37</v>
      </c>
      <c r="C27" s="112"/>
      <c r="D27" s="112"/>
      <c r="E27" s="112"/>
      <c r="F27" s="112"/>
      <c r="G27" s="112"/>
      <c r="H27" s="112"/>
      <c r="I27" s="113"/>
      <c r="J27" s="114">
        <v>0</v>
      </c>
      <c r="K27" s="114"/>
      <c r="L27" s="115">
        <v>0</v>
      </c>
      <c r="M27" s="115"/>
      <c r="N27" s="115"/>
      <c r="O27" s="116">
        <v>0</v>
      </c>
      <c r="P27" s="116"/>
      <c r="Q27" s="117">
        <f>J27+L27-O27</f>
        <v>0</v>
      </c>
      <c r="R27" s="118"/>
      <c r="S27" s="119"/>
      <c r="T27" s="120"/>
      <c r="U27" s="121"/>
      <c r="V27" s="121"/>
      <c r="W27" s="121"/>
    </row>
    <row r="28" spans="2:23" x14ac:dyDescent="0.25">
      <c r="B28" s="111" t="s">
        <v>38</v>
      </c>
      <c r="C28" s="112"/>
      <c r="D28" s="112"/>
      <c r="E28" s="112"/>
      <c r="F28" s="112"/>
      <c r="G28" s="112"/>
      <c r="H28" s="112"/>
      <c r="I28" s="113"/>
      <c r="J28" s="114">
        <v>0</v>
      </c>
      <c r="K28" s="114"/>
      <c r="L28" s="115">
        <v>0</v>
      </c>
      <c r="M28" s="115"/>
      <c r="N28" s="115"/>
      <c r="O28" s="116">
        <v>0</v>
      </c>
      <c r="P28" s="116"/>
      <c r="Q28" s="117">
        <f t="shared" ref="Q28:Q39" si="0">J28+L28-O28</f>
        <v>0</v>
      </c>
      <c r="R28" s="118"/>
      <c r="S28" s="119"/>
      <c r="T28" s="120"/>
      <c r="U28" s="121"/>
      <c r="V28" s="121"/>
      <c r="W28" s="121"/>
    </row>
    <row r="29" spans="2:23" x14ac:dyDescent="0.25">
      <c r="B29" s="111" t="s">
        <v>39</v>
      </c>
      <c r="C29" s="112"/>
      <c r="D29" s="112"/>
      <c r="E29" s="112"/>
      <c r="F29" s="112"/>
      <c r="G29" s="112"/>
      <c r="H29" s="112"/>
      <c r="I29" s="113"/>
      <c r="J29" s="122">
        <v>4509.03</v>
      </c>
      <c r="K29" s="122"/>
      <c r="L29" s="115">
        <f>25642.8+1116+1116</f>
        <v>27874.799999999999</v>
      </c>
      <c r="M29" s="115"/>
      <c r="N29" s="115"/>
      <c r="O29" s="116">
        <f>25500.4+2605.49+2232</f>
        <v>30337.89</v>
      </c>
      <c r="P29" s="116"/>
      <c r="Q29" s="117">
        <f t="shared" si="0"/>
        <v>2045.9399999999987</v>
      </c>
      <c r="R29" s="118"/>
      <c r="S29" s="119"/>
      <c r="T29" s="85"/>
      <c r="U29" s="121"/>
      <c r="V29" s="121"/>
      <c r="W29" s="121"/>
    </row>
    <row r="30" spans="2:23" x14ac:dyDescent="0.25">
      <c r="B30" s="111" t="s">
        <v>40</v>
      </c>
      <c r="C30" s="112"/>
      <c r="D30" s="112"/>
      <c r="E30" s="112"/>
      <c r="F30" s="112"/>
      <c r="G30" s="112"/>
      <c r="H30" s="112"/>
      <c r="I30" s="113"/>
      <c r="J30" s="122">
        <v>1503.01</v>
      </c>
      <c r="K30" s="122"/>
      <c r="L30" s="115">
        <f>8547.6+372+372</f>
        <v>9291.6</v>
      </c>
      <c r="M30" s="115"/>
      <c r="N30" s="115"/>
      <c r="O30" s="116">
        <f>8500.13+868.5+744</f>
        <v>10112.629999999999</v>
      </c>
      <c r="P30" s="116"/>
      <c r="Q30" s="117">
        <f t="shared" si="0"/>
        <v>681.98000000000138</v>
      </c>
      <c r="R30" s="118"/>
      <c r="S30" s="119"/>
      <c r="T30" s="85"/>
      <c r="U30" s="121"/>
      <c r="V30" s="121"/>
      <c r="W30" s="121"/>
    </row>
    <row r="31" spans="2:23" x14ac:dyDescent="0.25">
      <c r="B31" s="111" t="s">
        <v>41</v>
      </c>
      <c r="C31" s="112"/>
      <c r="D31" s="112"/>
      <c r="E31" s="112"/>
      <c r="F31" s="112"/>
      <c r="G31" s="112"/>
      <c r="H31" s="112"/>
      <c r="I31" s="113"/>
      <c r="J31" s="82">
        <v>0</v>
      </c>
      <c r="K31" s="84"/>
      <c r="L31" s="114">
        <v>0</v>
      </c>
      <c r="M31" s="123"/>
      <c r="N31" s="124"/>
      <c r="O31" s="117">
        <v>0</v>
      </c>
      <c r="P31" s="119"/>
      <c r="Q31" s="117">
        <f>J31+L31-O31</f>
        <v>0</v>
      </c>
      <c r="R31" s="118"/>
      <c r="S31" s="119"/>
      <c r="T31" s="85"/>
      <c r="U31" s="121"/>
      <c r="V31" s="121"/>
      <c r="W31" s="121"/>
    </row>
    <row r="32" spans="2:23" x14ac:dyDescent="0.25">
      <c r="B32" s="125" t="s">
        <v>42</v>
      </c>
      <c r="C32" s="126"/>
      <c r="D32" s="126"/>
      <c r="E32" s="126"/>
      <c r="F32" s="126"/>
      <c r="G32" s="126"/>
      <c r="H32" s="126"/>
      <c r="I32" s="127"/>
      <c r="J32" s="82">
        <v>1081.99</v>
      </c>
      <c r="K32" s="84"/>
      <c r="L32" s="114">
        <v>18.940000000000001</v>
      </c>
      <c r="M32" s="123"/>
      <c r="N32" s="124"/>
      <c r="O32" s="117">
        <v>18.57</v>
      </c>
      <c r="P32" s="119"/>
      <c r="Q32" s="117">
        <f>J32+L32-O32</f>
        <v>1082.3600000000001</v>
      </c>
      <c r="R32" s="118"/>
      <c r="S32" s="119"/>
      <c r="T32" s="85"/>
      <c r="U32" s="121"/>
      <c r="V32" s="121"/>
      <c r="W32" s="121"/>
    </row>
    <row r="33" spans="2:51" x14ac:dyDescent="0.25">
      <c r="B33" s="111" t="s">
        <v>43</v>
      </c>
      <c r="C33" s="112"/>
      <c r="D33" s="112"/>
      <c r="E33" s="112"/>
      <c r="F33" s="112"/>
      <c r="G33" s="112"/>
      <c r="H33" s="112"/>
      <c r="I33" s="113"/>
      <c r="J33" s="82">
        <v>0</v>
      </c>
      <c r="K33" s="84"/>
      <c r="L33" s="114">
        <v>0</v>
      </c>
      <c r="M33" s="123"/>
      <c r="N33" s="124"/>
      <c r="O33" s="117">
        <v>0</v>
      </c>
      <c r="P33" s="119"/>
      <c r="Q33" s="117">
        <f>J33+L33-O33</f>
        <v>0</v>
      </c>
      <c r="R33" s="118"/>
      <c r="S33" s="119"/>
      <c r="T33" s="85"/>
      <c r="U33" s="121"/>
      <c r="V33" s="121"/>
      <c r="W33" s="121"/>
    </row>
    <row r="34" spans="2:51" x14ac:dyDescent="0.25">
      <c r="B34" s="128" t="s">
        <v>44</v>
      </c>
      <c r="C34" s="129"/>
      <c r="D34" s="129"/>
      <c r="E34" s="129"/>
      <c r="F34" s="129"/>
      <c r="G34" s="129"/>
      <c r="H34" s="129"/>
      <c r="I34" s="130"/>
      <c r="J34" s="131">
        <f>J36+J37+J38+J39</f>
        <v>4566.33</v>
      </c>
      <c r="K34" s="131"/>
      <c r="L34" s="132">
        <f>L35+L36+L37+L38+L39</f>
        <v>90214.87</v>
      </c>
      <c r="M34" s="132"/>
      <c r="N34" s="132"/>
      <c r="O34" s="132">
        <f>O35+O36+O37+O38+O39</f>
        <v>85600.77</v>
      </c>
      <c r="P34" s="132"/>
      <c r="Q34" s="133">
        <f t="shared" si="0"/>
        <v>9180.429999999993</v>
      </c>
      <c r="R34" s="134"/>
      <c r="S34" s="135"/>
      <c r="T34" s="136"/>
      <c r="U34" s="10"/>
      <c r="V34" s="10"/>
      <c r="W34" s="10"/>
    </row>
    <row r="35" spans="2:51" x14ac:dyDescent="0.25">
      <c r="B35" s="137" t="s">
        <v>45</v>
      </c>
      <c r="C35" s="138"/>
      <c r="D35" s="138"/>
      <c r="E35" s="138"/>
      <c r="F35" s="138"/>
      <c r="G35" s="138"/>
      <c r="H35" s="138"/>
      <c r="I35" s="139"/>
      <c r="J35" s="133">
        <v>0</v>
      </c>
      <c r="K35" s="135"/>
      <c r="L35" s="82">
        <v>0</v>
      </c>
      <c r="M35" s="83"/>
      <c r="N35" s="84"/>
      <c r="O35" s="82">
        <v>0</v>
      </c>
      <c r="P35" s="84"/>
      <c r="Q35" s="73">
        <f>J35+L35-O35</f>
        <v>0</v>
      </c>
      <c r="R35" s="74"/>
      <c r="S35" s="75"/>
      <c r="T35" s="136"/>
      <c r="U35" s="10"/>
      <c r="V35" s="10"/>
      <c r="W35" s="10"/>
    </row>
    <row r="36" spans="2:51" x14ac:dyDescent="0.25">
      <c r="B36" s="140" t="s">
        <v>46</v>
      </c>
      <c r="C36" s="141"/>
      <c r="D36" s="141"/>
      <c r="E36" s="141"/>
      <c r="F36" s="141"/>
      <c r="G36" s="141"/>
      <c r="H36" s="141"/>
      <c r="I36" s="142"/>
      <c r="J36" s="79">
        <v>0</v>
      </c>
      <c r="K36" s="79"/>
      <c r="L36" s="143">
        <v>0</v>
      </c>
      <c r="M36" s="143"/>
      <c r="N36" s="143"/>
      <c r="O36" s="144">
        <v>0</v>
      </c>
      <c r="P36" s="144"/>
      <c r="Q36" s="133">
        <f t="shared" si="0"/>
        <v>0</v>
      </c>
      <c r="R36" s="134"/>
      <c r="S36" s="135"/>
      <c r="T36" s="145"/>
      <c r="U36" s="10"/>
      <c r="V36" s="10"/>
      <c r="W36" s="10"/>
    </row>
    <row r="37" spans="2:51" x14ac:dyDescent="0.25">
      <c r="B37" s="140" t="s">
        <v>47</v>
      </c>
      <c r="C37" s="141"/>
      <c r="D37" s="141"/>
      <c r="E37" s="141"/>
      <c r="F37" s="141"/>
      <c r="G37" s="141"/>
      <c r="H37" s="141"/>
      <c r="I37" s="142"/>
      <c r="J37" s="79">
        <v>0</v>
      </c>
      <c r="K37" s="79"/>
      <c r="L37" s="143">
        <v>35444.68</v>
      </c>
      <c r="M37" s="143"/>
      <c r="N37" s="143"/>
      <c r="O37" s="144">
        <v>30712.99</v>
      </c>
      <c r="P37" s="144"/>
      <c r="Q37" s="133">
        <f t="shared" si="0"/>
        <v>4731.6899999999987</v>
      </c>
      <c r="R37" s="134"/>
      <c r="S37" s="135"/>
      <c r="T37" s="146"/>
      <c r="U37" s="10"/>
      <c r="V37" s="10"/>
      <c r="W37" s="10"/>
    </row>
    <row r="38" spans="2:51" x14ac:dyDescent="0.25">
      <c r="B38" s="140" t="s">
        <v>48</v>
      </c>
      <c r="C38" s="141"/>
      <c r="D38" s="141"/>
      <c r="E38" s="141"/>
      <c r="F38" s="141"/>
      <c r="G38" s="141"/>
      <c r="H38" s="141"/>
      <c r="I38" s="142"/>
      <c r="J38" s="79">
        <v>0</v>
      </c>
      <c r="K38" s="79"/>
      <c r="L38" s="143">
        <v>0</v>
      </c>
      <c r="M38" s="143"/>
      <c r="N38" s="143"/>
      <c r="O38" s="144">
        <v>0</v>
      </c>
      <c r="P38" s="144"/>
      <c r="Q38" s="133">
        <f t="shared" si="0"/>
        <v>0</v>
      </c>
      <c r="R38" s="134"/>
      <c r="S38" s="135"/>
      <c r="T38" s="146"/>
      <c r="U38" s="10"/>
      <c r="V38" s="10"/>
      <c r="W38" s="10"/>
    </row>
    <row r="39" spans="2:51" x14ac:dyDescent="0.25">
      <c r="B39" s="147" t="s">
        <v>49</v>
      </c>
      <c r="C39" s="148"/>
      <c r="D39" s="148"/>
      <c r="E39" s="148"/>
      <c r="F39" s="148"/>
      <c r="G39" s="148"/>
      <c r="H39" s="148"/>
      <c r="I39" s="149"/>
      <c r="J39" s="150">
        <v>4566.33</v>
      </c>
      <c r="K39" s="150"/>
      <c r="L39" s="151">
        <v>54770.19</v>
      </c>
      <c r="M39" s="151"/>
      <c r="N39" s="151"/>
      <c r="O39" s="152">
        <v>54887.78</v>
      </c>
      <c r="P39" s="152"/>
      <c r="Q39" s="153">
        <f t="shared" si="0"/>
        <v>4448.7400000000052</v>
      </c>
      <c r="R39" s="154"/>
      <c r="S39" s="155"/>
      <c r="T39" s="146"/>
      <c r="U39" s="10"/>
      <c r="V39" s="10"/>
      <c r="W39" s="10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7" t="s">
        <v>50</v>
      </c>
      <c r="AS39" s="157"/>
      <c r="AT39" s="157"/>
      <c r="AU39" s="157"/>
      <c r="AV39" s="157"/>
      <c r="AW39" s="158" t="s">
        <v>51</v>
      </c>
      <c r="AX39" s="158"/>
      <c r="AY39" s="159" t="s">
        <v>52</v>
      </c>
    </row>
    <row r="40" spans="2:51" ht="18" customHeight="1" x14ac:dyDescent="0.25">
      <c r="B40" s="160" t="s">
        <v>53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2"/>
      <c r="Q40" s="163">
        <v>0</v>
      </c>
      <c r="R40" s="163"/>
      <c r="S40" s="163"/>
      <c r="T40" s="164"/>
      <c r="U40" s="165"/>
      <c r="V40" s="165"/>
      <c r="W40" s="16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67" t="s">
        <v>54</v>
      </c>
      <c r="AS40" s="167"/>
      <c r="AT40" s="167"/>
      <c r="AU40" s="167" t="s">
        <v>55</v>
      </c>
      <c r="AV40" s="167"/>
      <c r="AW40" s="168" t="s">
        <v>54</v>
      </c>
      <c r="AX40" s="168" t="s">
        <v>55</v>
      </c>
      <c r="AY40" s="159"/>
    </row>
    <row r="41" spans="2:51" x14ac:dyDescent="0.25">
      <c r="B41" s="160" t="s">
        <v>56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2"/>
      <c r="Q41" s="164">
        <v>0</v>
      </c>
      <c r="R41" s="165"/>
      <c r="S41" s="166"/>
      <c r="T41" s="164"/>
      <c r="U41" s="165"/>
      <c r="V41" s="165"/>
      <c r="W41" s="166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70"/>
      <c r="AS41" s="170"/>
      <c r="AT41" s="170"/>
      <c r="AU41" s="168"/>
      <c r="AV41" s="168"/>
      <c r="AW41" s="170"/>
      <c r="AX41" s="168"/>
      <c r="AY41" s="171"/>
    </row>
    <row r="42" spans="2:51" ht="15" customHeight="1" x14ac:dyDescent="0.25">
      <c r="B42" s="172" t="s">
        <v>57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4"/>
      <c r="Q42" s="175" t="s">
        <v>58</v>
      </c>
      <c r="R42" s="175"/>
      <c r="S42" s="175"/>
      <c r="T42" s="176"/>
      <c r="U42" s="177" t="s">
        <v>59</v>
      </c>
      <c r="V42" s="175"/>
      <c r="W42" s="176"/>
      <c r="AC42" s="178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80">
        <f>AR147</f>
        <v>0</v>
      </c>
      <c r="AS42" s="180"/>
      <c r="AT42" s="180"/>
      <c r="AU42" s="181">
        <f>AU147</f>
        <v>0</v>
      </c>
      <c r="AV42" s="181"/>
      <c r="AW42" s="182">
        <f>AW147</f>
        <v>0</v>
      </c>
      <c r="AX42" s="183">
        <f>AX147</f>
        <v>0</v>
      </c>
      <c r="AY42" s="184">
        <f>AX42-AU42</f>
        <v>0</v>
      </c>
    </row>
    <row r="43" spans="2:51" ht="26.25" customHeight="1" x14ac:dyDescent="0.25">
      <c r="B43" s="185" t="s">
        <v>60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7"/>
      <c r="Q43" s="188" t="s">
        <v>54</v>
      </c>
      <c r="R43" s="188"/>
      <c r="S43" s="188"/>
      <c r="T43" s="189" t="s">
        <v>61</v>
      </c>
      <c r="U43" s="188" t="s">
        <v>54</v>
      </c>
      <c r="V43" s="188"/>
      <c r="W43" s="190" t="s">
        <v>61</v>
      </c>
      <c r="AC43" s="191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3"/>
      <c r="AS43" s="193"/>
      <c r="AT43" s="193"/>
      <c r="AU43" s="194"/>
      <c r="AV43" s="194"/>
      <c r="AW43" s="195"/>
      <c r="AX43" s="196"/>
      <c r="AY43" s="197"/>
    </row>
    <row r="44" spans="2:51" ht="14.25" customHeight="1" x14ac:dyDescent="0.25">
      <c r="B44" s="198" t="s">
        <v>62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200"/>
      <c r="R44" s="200"/>
      <c r="S44" s="200"/>
      <c r="T44" s="200"/>
      <c r="U44" s="200"/>
      <c r="V44" s="200"/>
      <c r="W44" s="201"/>
      <c r="AC44" s="191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3"/>
      <c r="AS44" s="193"/>
      <c r="AT44" s="193"/>
      <c r="AU44" s="194"/>
      <c r="AV44" s="194"/>
      <c r="AW44" s="195"/>
      <c r="AX44" s="196"/>
      <c r="AY44" s="197"/>
    </row>
    <row r="45" spans="2:51" ht="48.75" customHeight="1" x14ac:dyDescent="0.25">
      <c r="B45" s="202">
        <v>1</v>
      </c>
      <c r="C45" s="203" t="s">
        <v>63</v>
      </c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4">
        <f>T45*G9*12</f>
        <v>7634.8559999999998</v>
      </c>
      <c r="R45" s="204"/>
      <c r="S45" s="204"/>
      <c r="T45" s="205">
        <v>0.82</v>
      </c>
      <c r="U45" s="206">
        <f>U47+U48+U49</f>
        <v>6039.03</v>
      </c>
      <c r="V45" s="207"/>
      <c r="W45" s="208">
        <f>U45/G9/12</f>
        <v>0.64860484598530743</v>
      </c>
    </row>
    <row r="46" spans="2:51" x14ac:dyDescent="0.25">
      <c r="B46" s="202"/>
      <c r="C46" s="209" t="s">
        <v>64</v>
      </c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1"/>
      <c r="Q46" s="212"/>
      <c r="R46" s="213"/>
      <c r="S46" s="214"/>
      <c r="T46" s="215"/>
      <c r="U46" s="216"/>
      <c r="V46" s="217"/>
      <c r="W46" s="208"/>
    </row>
    <row r="47" spans="2:51" x14ac:dyDescent="0.25">
      <c r="B47" s="202"/>
      <c r="C47" s="218" t="s">
        <v>65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2"/>
      <c r="R47" s="213"/>
      <c r="S47" s="214"/>
      <c r="T47" s="215"/>
      <c r="U47" s="219">
        <v>205.71</v>
      </c>
      <c r="V47" s="220"/>
      <c r="W47" s="208"/>
    </row>
    <row r="48" spans="2:51" x14ac:dyDescent="0.25">
      <c r="B48" s="202"/>
      <c r="C48" s="218" t="s">
        <v>66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21"/>
      <c r="R48" s="221"/>
      <c r="S48" s="221"/>
      <c r="T48" s="222"/>
      <c r="U48" s="219">
        <v>333.32</v>
      </c>
      <c r="V48" s="220"/>
      <c r="W48" s="208"/>
    </row>
    <row r="49" spans="2:23" x14ac:dyDescent="0.25">
      <c r="B49" s="202"/>
      <c r="C49" s="223" t="s">
        <v>67</v>
      </c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5"/>
      <c r="Q49" s="226"/>
      <c r="R49" s="227"/>
      <c r="S49" s="228"/>
      <c r="T49" s="222"/>
      <c r="U49" s="219">
        <v>5500</v>
      </c>
      <c r="V49" s="220"/>
      <c r="W49" s="208"/>
    </row>
    <row r="50" spans="2:23" x14ac:dyDescent="0.25">
      <c r="B50" s="202"/>
      <c r="C50" s="229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1"/>
      <c r="Q50" s="232"/>
      <c r="R50" s="233"/>
      <c r="S50" s="234"/>
      <c r="T50" s="222"/>
      <c r="U50" s="235"/>
      <c r="V50" s="236"/>
      <c r="W50" s="208"/>
    </row>
    <row r="51" spans="2:23" ht="44.25" customHeight="1" x14ac:dyDescent="0.25">
      <c r="B51" s="202">
        <v>2</v>
      </c>
      <c r="C51" s="237" t="s">
        <v>68</v>
      </c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9"/>
      <c r="Q51" s="216">
        <f>T51*G9*12</f>
        <v>7541.7480000000005</v>
      </c>
      <c r="R51" s="240"/>
      <c r="S51" s="217"/>
      <c r="T51" s="241">
        <v>0.81</v>
      </c>
      <c r="U51" s="216">
        <f>Q51</f>
        <v>7541.7480000000005</v>
      </c>
      <c r="V51" s="217"/>
      <c r="W51" s="241">
        <f>U51/G9/12</f>
        <v>0.81</v>
      </c>
    </row>
    <row r="52" spans="2:23" x14ac:dyDescent="0.25">
      <c r="B52" s="202"/>
      <c r="C52" s="242" t="s">
        <v>64</v>
      </c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4"/>
      <c r="Q52" s="245"/>
      <c r="R52" s="246"/>
      <c r="S52" s="247"/>
      <c r="T52" s="241"/>
      <c r="U52" s="248"/>
      <c r="V52" s="249"/>
      <c r="W52" s="241"/>
    </row>
    <row r="53" spans="2:23" ht="15" customHeight="1" x14ac:dyDescent="0.25">
      <c r="B53" s="202"/>
      <c r="C53" s="250" t="s">
        <v>69</v>
      </c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2"/>
      <c r="Q53" s="245"/>
      <c r="R53" s="246"/>
      <c r="S53" s="247"/>
      <c r="T53" s="241"/>
      <c r="U53" s="248"/>
      <c r="V53" s="249"/>
      <c r="W53" s="241"/>
    </row>
    <row r="54" spans="2:23" x14ac:dyDescent="0.25">
      <c r="B54" s="202"/>
      <c r="C54" s="253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5"/>
      <c r="Q54" s="245"/>
      <c r="R54" s="246"/>
      <c r="S54" s="247"/>
      <c r="T54" s="241"/>
      <c r="U54" s="248"/>
      <c r="V54" s="249"/>
      <c r="W54" s="241"/>
    </row>
    <row r="55" spans="2:23" ht="15" customHeight="1" x14ac:dyDescent="0.25">
      <c r="B55" s="202"/>
      <c r="C55" s="256" t="s">
        <v>70</v>
      </c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8"/>
      <c r="Q55" s="245"/>
      <c r="R55" s="246"/>
      <c r="S55" s="247"/>
      <c r="T55" s="241"/>
      <c r="U55" s="248"/>
      <c r="V55" s="249"/>
      <c r="W55" s="241"/>
    </row>
    <row r="56" spans="2:23" ht="15" customHeight="1" x14ac:dyDescent="0.25">
      <c r="B56" s="202"/>
      <c r="C56" s="256" t="s">
        <v>71</v>
      </c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8"/>
      <c r="Q56" s="245"/>
      <c r="R56" s="246"/>
      <c r="S56" s="247"/>
      <c r="T56" s="241"/>
      <c r="U56" s="248"/>
      <c r="V56" s="249"/>
      <c r="W56" s="241"/>
    </row>
    <row r="57" spans="2:23" ht="15" customHeight="1" x14ac:dyDescent="0.25">
      <c r="B57" s="202"/>
      <c r="C57" s="259" t="s">
        <v>72</v>
      </c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1"/>
      <c r="Q57" s="245"/>
      <c r="R57" s="246"/>
      <c r="S57" s="247"/>
      <c r="T57" s="241"/>
      <c r="U57" s="248"/>
      <c r="V57" s="249"/>
      <c r="W57" s="241"/>
    </row>
    <row r="58" spans="2:23" ht="15" customHeight="1" x14ac:dyDescent="0.25">
      <c r="B58" s="202"/>
      <c r="C58" s="256" t="s">
        <v>73</v>
      </c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8"/>
      <c r="Q58" s="245"/>
      <c r="R58" s="246"/>
      <c r="S58" s="247"/>
      <c r="T58" s="241"/>
      <c r="U58" s="248"/>
      <c r="V58" s="249"/>
      <c r="W58" s="241"/>
    </row>
    <row r="59" spans="2:23" ht="15" customHeight="1" x14ac:dyDescent="0.25">
      <c r="B59" s="202"/>
      <c r="C59" s="256" t="s">
        <v>74</v>
      </c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8"/>
      <c r="Q59" s="262"/>
      <c r="R59" s="263"/>
      <c r="S59" s="264"/>
      <c r="T59" s="241"/>
      <c r="U59" s="226">
        <v>3286</v>
      </c>
      <c r="V59" s="228"/>
      <c r="W59" s="241"/>
    </row>
    <row r="60" spans="2:23" x14ac:dyDescent="0.25">
      <c r="B60" s="202"/>
      <c r="C60" s="265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7"/>
      <c r="Q60" s="245"/>
      <c r="R60" s="246"/>
      <c r="S60" s="247"/>
      <c r="T60" s="241"/>
      <c r="U60" s="232"/>
      <c r="V60" s="234"/>
      <c r="W60" s="241"/>
    </row>
    <row r="61" spans="2:23" ht="30.75" customHeight="1" x14ac:dyDescent="0.25">
      <c r="B61" s="268" t="s">
        <v>75</v>
      </c>
      <c r="C61" s="269" t="s">
        <v>76</v>
      </c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16">
        <f>T61*G9*12</f>
        <v>7821.0720000000001</v>
      </c>
      <c r="R61" s="240"/>
      <c r="S61" s="217"/>
      <c r="T61" s="241">
        <v>0.84</v>
      </c>
      <c r="U61" s="216">
        <f>Q61</f>
        <v>7821.0720000000001</v>
      </c>
      <c r="V61" s="217"/>
      <c r="W61" s="241">
        <f>U61/G9/12</f>
        <v>0.84</v>
      </c>
    </row>
    <row r="62" spans="2:23" s="90" customFormat="1" hidden="1" x14ac:dyDescent="0.25">
      <c r="B62" s="270"/>
      <c r="C62" s="218" t="s">
        <v>77</v>
      </c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21"/>
      <c r="R62" s="221"/>
      <c r="S62" s="221"/>
      <c r="T62" s="222"/>
      <c r="U62" s="271"/>
      <c r="V62" s="272"/>
      <c r="W62" s="222"/>
    </row>
    <row r="63" spans="2:23" hidden="1" x14ac:dyDescent="0.25">
      <c r="B63" s="270"/>
      <c r="C63" s="218" t="s">
        <v>78</v>
      </c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21"/>
      <c r="R63" s="221"/>
      <c r="S63" s="221"/>
      <c r="T63" s="222"/>
      <c r="U63" s="271"/>
      <c r="V63" s="272"/>
      <c r="W63" s="222"/>
    </row>
    <row r="64" spans="2:23" hidden="1" x14ac:dyDescent="0.25">
      <c r="B64" s="270"/>
      <c r="C64" s="218" t="s">
        <v>78</v>
      </c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21"/>
      <c r="R64" s="221"/>
      <c r="S64" s="221"/>
      <c r="T64" s="222"/>
      <c r="U64" s="271"/>
      <c r="V64" s="272"/>
      <c r="W64" s="222"/>
    </row>
    <row r="65" spans="2:23" hidden="1" x14ac:dyDescent="0.25">
      <c r="B65" s="270"/>
      <c r="C65" s="218" t="s">
        <v>79</v>
      </c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21"/>
      <c r="R65" s="221"/>
      <c r="S65" s="221"/>
      <c r="T65" s="222"/>
      <c r="U65" s="271"/>
      <c r="V65" s="272"/>
      <c r="W65" s="222"/>
    </row>
    <row r="66" spans="2:23" hidden="1" x14ac:dyDescent="0.25">
      <c r="B66" s="270"/>
      <c r="C66" s="218" t="s">
        <v>80</v>
      </c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26"/>
      <c r="R66" s="227"/>
      <c r="S66" s="228"/>
      <c r="T66" s="222"/>
      <c r="U66" s="271"/>
      <c r="V66" s="272"/>
      <c r="W66" s="222"/>
    </row>
    <row r="67" spans="2:23" hidden="1" x14ac:dyDescent="0.25">
      <c r="B67" s="270"/>
      <c r="C67" s="218" t="s">
        <v>81</v>
      </c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26"/>
      <c r="R67" s="227"/>
      <c r="S67" s="228"/>
      <c r="T67" s="222"/>
      <c r="U67" s="271"/>
      <c r="V67" s="272"/>
      <c r="W67" s="222"/>
    </row>
    <row r="68" spans="2:23" x14ac:dyDescent="0.25">
      <c r="B68" s="270"/>
      <c r="C68" s="223" t="s">
        <v>82</v>
      </c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5"/>
      <c r="Q68" s="232"/>
      <c r="R68" s="233"/>
      <c r="S68" s="234"/>
      <c r="T68" s="222"/>
      <c r="U68" s="273"/>
      <c r="V68" s="274"/>
      <c r="W68" s="222"/>
    </row>
    <row r="69" spans="2:23" x14ac:dyDescent="0.25">
      <c r="B69" s="270"/>
      <c r="C69" s="223" t="s">
        <v>83</v>
      </c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5"/>
      <c r="Q69" s="232"/>
      <c r="R69" s="233"/>
      <c r="S69" s="234"/>
      <c r="T69" s="222"/>
      <c r="U69" s="273"/>
      <c r="V69" s="274"/>
      <c r="W69" s="222"/>
    </row>
    <row r="70" spans="2:23" x14ac:dyDescent="0.25">
      <c r="B70" s="270"/>
      <c r="C70" s="223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5"/>
      <c r="Q70" s="226"/>
      <c r="R70" s="227"/>
      <c r="S70" s="228"/>
      <c r="T70" s="222"/>
      <c r="U70" s="275"/>
      <c r="V70" s="276"/>
      <c r="W70" s="222"/>
    </row>
    <row r="71" spans="2:23" ht="15" customHeight="1" x14ac:dyDescent="0.25">
      <c r="B71" s="277" t="s">
        <v>84</v>
      </c>
      <c r="C71" s="237" t="s">
        <v>85</v>
      </c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9"/>
      <c r="Q71" s="278">
        <f>T71*G9*12</f>
        <v>7448.64</v>
      </c>
      <c r="R71" s="278"/>
      <c r="S71" s="278"/>
      <c r="T71" s="215">
        <v>0.8</v>
      </c>
      <c r="U71" s="216">
        <f>U73+U74+U75</f>
        <v>5850</v>
      </c>
      <c r="V71" s="217"/>
      <c r="W71" s="241">
        <f>U71/G9/12</f>
        <v>0.62830261631653561</v>
      </c>
    </row>
    <row r="72" spans="2:23" ht="15" customHeight="1" x14ac:dyDescent="0.25">
      <c r="B72" s="270"/>
      <c r="C72" s="209" t="s">
        <v>64</v>
      </c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1"/>
      <c r="Q72" s="279"/>
      <c r="R72" s="280"/>
      <c r="S72" s="281"/>
      <c r="T72" s="215"/>
      <c r="U72" s="216"/>
      <c r="V72" s="217"/>
      <c r="W72" s="241"/>
    </row>
    <row r="73" spans="2:23" x14ac:dyDescent="0.25">
      <c r="B73" s="270"/>
      <c r="C73" s="282" t="s">
        <v>86</v>
      </c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4"/>
      <c r="Q73" s="232"/>
      <c r="R73" s="233"/>
      <c r="S73" s="234"/>
      <c r="T73" s="234"/>
      <c r="U73" s="271">
        <v>2250</v>
      </c>
      <c r="V73" s="272"/>
      <c r="W73" s="222"/>
    </row>
    <row r="74" spans="2:23" x14ac:dyDescent="0.25">
      <c r="B74" s="270"/>
      <c r="C74" s="282" t="s">
        <v>87</v>
      </c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4"/>
      <c r="Q74" s="232"/>
      <c r="R74" s="233"/>
      <c r="S74" s="234"/>
      <c r="T74" s="234"/>
      <c r="U74" s="271">
        <v>1800</v>
      </c>
      <c r="V74" s="272"/>
      <c r="W74" s="222"/>
    </row>
    <row r="75" spans="2:23" x14ac:dyDescent="0.25">
      <c r="B75" s="270"/>
      <c r="C75" s="223" t="s">
        <v>88</v>
      </c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5"/>
      <c r="Q75" s="232"/>
      <c r="R75" s="233"/>
      <c r="S75" s="234"/>
      <c r="T75" s="234"/>
      <c r="U75" s="271">
        <v>1800</v>
      </c>
      <c r="V75" s="272"/>
      <c r="W75" s="222"/>
    </row>
    <row r="76" spans="2:23" x14ac:dyDescent="0.25">
      <c r="B76" s="270"/>
      <c r="C76" s="229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1"/>
      <c r="Q76" s="232"/>
      <c r="R76" s="233"/>
      <c r="S76" s="234"/>
      <c r="T76" s="234"/>
      <c r="U76" s="273"/>
      <c r="V76" s="274"/>
      <c r="W76" s="222"/>
    </row>
    <row r="77" spans="2:23" x14ac:dyDescent="0.25">
      <c r="B77" s="277" t="s">
        <v>89</v>
      </c>
      <c r="C77" s="285" t="s">
        <v>90</v>
      </c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6">
        <f>T77*G9*12</f>
        <v>93.108000000000004</v>
      </c>
      <c r="R77" s="286"/>
      <c r="S77" s="286"/>
      <c r="T77" s="241">
        <v>0.01</v>
      </c>
      <c r="U77" s="216">
        <f>U78</f>
        <v>113.07</v>
      </c>
      <c r="V77" s="217"/>
      <c r="W77" s="241">
        <f>U77/G9/12</f>
        <v>1.2143961850753962E-2</v>
      </c>
    </row>
    <row r="78" spans="2:23" x14ac:dyDescent="0.25">
      <c r="B78" s="270"/>
      <c r="C78" s="223" t="s">
        <v>91</v>
      </c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287"/>
      <c r="R78" s="288"/>
      <c r="S78" s="289"/>
      <c r="T78" s="234"/>
      <c r="U78" s="271">
        <v>113.07</v>
      </c>
      <c r="V78" s="272"/>
      <c r="W78" s="222"/>
    </row>
    <row r="79" spans="2:23" x14ac:dyDescent="0.25">
      <c r="B79" s="270"/>
      <c r="C79" s="290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87"/>
      <c r="R79" s="288"/>
      <c r="S79" s="289"/>
      <c r="T79" s="234"/>
      <c r="U79" s="275"/>
      <c r="V79" s="276"/>
      <c r="W79" s="222"/>
    </row>
    <row r="80" spans="2:23" x14ac:dyDescent="0.25">
      <c r="B80" s="292">
        <v>6</v>
      </c>
      <c r="C80" s="293" t="s">
        <v>92</v>
      </c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5"/>
      <c r="R80" s="296"/>
      <c r="S80" s="297"/>
      <c r="T80" s="234"/>
      <c r="U80" s="216"/>
      <c r="V80" s="217"/>
      <c r="W80" s="241"/>
    </row>
    <row r="81" spans="2:23" x14ac:dyDescent="0.25">
      <c r="B81" s="298"/>
      <c r="C81" s="218" t="s">
        <v>93</v>
      </c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99">
        <f>T81*G9*12</f>
        <v>40501.979999999996</v>
      </c>
      <c r="R81" s="299"/>
      <c r="S81" s="299"/>
      <c r="T81" s="241">
        <v>4.3499999999999996</v>
      </c>
      <c r="U81" s="216">
        <f>(7613.71*12)+U82</f>
        <v>92772.08</v>
      </c>
      <c r="V81" s="217"/>
      <c r="W81" s="241">
        <f>U81/G9/12</f>
        <v>9.9639214675430683</v>
      </c>
    </row>
    <row r="82" spans="2:23" ht="15" customHeight="1" x14ac:dyDescent="0.25">
      <c r="B82" s="298"/>
      <c r="C82" s="259" t="s">
        <v>94</v>
      </c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1"/>
      <c r="Q82" s="300"/>
      <c r="R82" s="301"/>
      <c r="S82" s="302"/>
      <c r="T82" s="222"/>
      <c r="U82" s="226">
        <v>1407.56</v>
      </c>
      <c r="V82" s="228"/>
      <c r="W82" s="222"/>
    </row>
    <row r="83" spans="2:23" ht="15" customHeight="1" x14ac:dyDescent="0.25">
      <c r="B83" s="298"/>
      <c r="C83" s="259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1"/>
      <c r="Q83" s="303"/>
      <c r="R83" s="304"/>
      <c r="S83" s="305"/>
      <c r="T83" s="222"/>
      <c r="U83" s="226">
        <v>0</v>
      </c>
      <c r="V83" s="228"/>
      <c r="W83" s="222"/>
    </row>
    <row r="84" spans="2:23" x14ac:dyDescent="0.25">
      <c r="B84" s="292">
        <v>7</v>
      </c>
      <c r="C84" s="285" t="s">
        <v>95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306">
        <f>T84*G9*12</f>
        <v>0</v>
      </c>
      <c r="R84" s="306"/>
      <c r="S84" s="306"/>
      <c r="T84" s="241">
        <v>0</v>
      </c>
      <c r="U84" s="216">
        <f>Q84</f>
        <v>0</v>
      </c>
      <c r="V84" s="217"/>
      <c r="W84" s="241">
        <f>U84/G9/12</f>
        <v>0</v>
      </c>
    </row>
    <row r="85" spans="2:23" x14ac:dyDescent="0.25">
      <c r="B85" s="29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21"/>
      <c r="R85" s="221"/>
      <c r="S85" s="221"/>
      <c r="T85" s="222"/>
      <c r="U85" s="226"/>
      <c r="V85" s="228"/>
      <c r="W85" s="222"/>
    </row>
    <row r="86" spans="2:23" x14ac:dyDescent="0.25">
      <c r="B86" s="292">
        <v>8</v>
      </c>
      <c r="C86" s="293" t="s">
        <v>96</v>
      </c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307"/>
      <c r="R86" s="308"/>
      <c r="S86" s="309"/>
      <c r="T86" s="310"/>
      <c r="U86" s="311"/>
      <c r="V86" s="312"/>
      <c r="W86" s="241"/>
    </row>
    <row r="87" spans="2:23" x14ac:dyDescent="0.25">
      <c r="B87" s="298"/>
      <c r="C87" s="218" t="s">
        <v>97</v>
      </c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313">
        <f>T87*G9*12</f>
        <v>36777.659999999996</v>
      </c>
      <c r="R87" s="313"/>
      <c r="S87" s="313"/>
      <c r="T87" s="241">
        <v>3.95</v>
      </c>
      <c r="U87" s="216">
        <f>3856.22*12</f>
        <v>46274.64</v>
      </c>
      <c r="V87" s="217"/>
      <c r="W87" s="241">
        <f>U87/G9/12</f>
        <v>4.9699961335223612</v>
      </c>
    </row>
    <row r="88" spans="2:23" x14ac:dyDescent="0.25">
      <c r="B88" s="298"/>
      <c r="C88" s="314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6"/>
      <c r="Q88" s="317"/>
      <c r="R88" s="318"/>
      <c r="S88" s="319"/>
      <c r="T88" s="241"/>
      <c r="U88" s="248"/>
      <c r="V88" s="249"/>
      <c r="W88" s="241"/>
    </row>
    <row r="89" spans="2:23" x14ac:dyDescent="0.25">
      <c r="B89" s="292">
        <v>9</v>
      </c>
      <c r="C89" s="285" t="s">
        <v>98</v>
      </c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313">
        <f>T89*G9*12</f>
        <v>16293.900000000001</v>
      </c>
      <c r="R89" s="313"/>
      <c r="S89" s="313"/>
      <c r="T89" s="241">
        <v>1.75</v>
      </c>
      <c r="U89" s="216">
        <v>8383.92</v>
      </c>
      <c r="V89" s="217"/>
      <c r="W89" s="241">
        <f>U89/G9/12</f>
        <v>0.90045108905786841</v>
      </c>
    </row>
    <row r="90" spans="2:23" x14ac:dyDescent="0.25">
      <c r="B90" s="298"/>
      <c r="C90" s="223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5"/>
      <c r="Q90" s="226"/>
      <c r="R90" s="227"/>
      <c r="S90" s="228"/>
      <c r="T90" s="233"/>
      <c r="U90" s="226"/>
      <c r="V90" s="228"/>
      <c r="W90" s="222"/>
    </row>
    <row r="91" spans="2:23" x14ac:dyDescent="0.25">
      <c r="B91" s="320">
        <v>8</v>
      </c>
      <c r="C91" s="321" t="s">
        <v>99</v>
      </c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2">
        <f>T91*G9*12</f>
        <v>0</v>
      </c>
      <c r="R91" s="322"/>
      <c r="S91" s="322"/>
      <c r="T91" s="323">
        <v>0</v>
      </c>
      <c r="U91" s="311">
        <f>Q91</f>
        <v>0</v>
      </c>
      <c r="V91" s="312"/>
      <c r="W91" s="241">
        <f>U91/G9/12</f>
        <v>0</v>
      </c>
    </row>
    <row r="92" spans="2:23" x14ac:dyDescent="0.25">
      <c r="B92" s="324"/>
      <c r="C92" s="325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7"/>
      <c r="Q92" s="328"/>
      <c r="R92" s="329"/>
      <c r="S92" s="330"/>
      <c r="T92" s="331"/>
      <c r="U92" s="332"/>
      <c r="V92" s="333"/>
      <c r="W92" s="334"/>
    </row>
    <row r="93" spans="2:23" x14ac:dyDescent="0.25">
      <c r="B93" s="335" t="s">
        <v>100</v>
      </c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6">
        <f>Q45+Q51+Q61+Q71+Q77+Q81+Q84+Q87+Q89+Q91</f>
        <v>124112.96399999998</v>
      </c>
      <c r="R93" s="337"/>
      <c r="S93" s="337"/>
      <c r="T93" s="338">
        <f>T45+T51+T61+T71+T77+T81+T84+T87+T89+T91</f>
        <v>13.329999999999998</v>
      </c>
      <c r="U93" s="339">
        <f>U45+U51+U61+U71+U77+U81+U84+U87+U89+U91</f>
        <v>174795.56000000003</v>
      </c>
      <c r="V93" s="339"/>
      <c r="W93" s="340">
        <f>W45+W51+W61+W71+W77+W81+W84+W87+W89+W91</f>
        <v>18.773420114275893</v>
      </c>
    </row>
    <row r="94" spans="2:23" x14ac:dyDescent="0.25">
      <c r="B94" s="341"/>
      <c r="C94" s="341"/>
      <c r="D94" s="341"/>
      <c r="E94" s="341"/>
      <c r="F94" s="341"/>
      <c r="G94" s="341"/>
      <c r="H94" s="341"/>
      <c r="I94" s="341"/>
      <c r="J94" s="341"/>
      <c r="K94" s="341"/>
      <c r="L94" s="341"/>
      <c r="M94" s="341"/>
      <c r="N94" s="341"/>
      <c r="O94" s="341"/>
      <c r="P94" s="341"/>
      <c r="Q94" s="342"/>
      <c r="R94" s="343"/>
      <c r="S94" s="343"/>
      <c r="T94" s="344"/>
      <c r="U94" s="345"/>
      <c r="V94" s="345"/>
      <c r="W94" s="346"/>
    </row>
    <row r="95" spans="2:23" ht="33" customHeight="1" x14ac:dyDescent="0.25">
      <c r="B95" s="347" t="s">
        <v>101</v>
      </c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8"/>
      <c r="T95" s="349"/>
      <c r="U95" s="350">
        <f>O25-U93</f>
        <v>-82352.23000000001</v>
      </c>
      <c r="V95" s="351"/>
      <c r="W95" s="352"/>
    </row>
    <row r="96" spans="2:23" x14ac:dyDescent="0.25">
      <c r="B96" s="353" t="s">
        <v>102</v>
      </c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R96" s="354"/>
      <c r="S96" s="354"/>
      <c r="T96" s="354"/>
      <c r="U96" s="354"/>
      <c r="V96" s="355"/>
      <c r="W96" s="356"/>
    </row>
    <row r="97" spans="2:23" x14ac:dyDescent="0.25">
      <c r="B97" s="357" t="s">
        <v>103</v>
      </c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58"/>
      <c r="P97" s="358"/>
      <c r="Q97" s="358"/>
      <c r="R97" s="358"/>
      <c r="S97" s="359"/>
      <c r="T97" s="360"/>
      <c r="U97" s="361">
        <v>34874.76</v>
      </c>
      <c r="V97" s="362"/>
      <c r="W97" s="356"/>
    </row>
    <row r="98" spans="2:23" x14ac:dyDescent="0.25">
      <c r="B98" s="363" t="s">
        <v>104</v>
      </c>
      <c r="C98" s="364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5"/>
      <c r="T98" s="366"/>
      <c r="U98" s="361">
        <f>O30</f>
        <v>10112.629999999999</v>
      </c>
      <c r="V98" s="362"/>
      <c r="W98" s="367"/>
    </row>
    <row r="99" spans="2:23" x14ac:dyDescent="0.25">
      <c r="B99" s="368" t="s">
        <v>105</v>
      </c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70"/>
      <c r="T99" s="371"/>
      <c r="U99" s="372">
        <f>U97+U98</f>
        <v>44987.39</v>
      </c>
      <c r="V99" s="373"/>
      <c r="W99" s="356"/>
    </row>
    <row r="100" spans="2:23" x14ac:dyDescent="0.25">
      <c r="B100" s="374">
        <v>1</v>
      </c>
      <c r="C100" s="375"/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  <c r="S100" s="375"/>
      <c r="T100" s="376"/>
      <c r="U100" s="377"/>
      <c r="V100" s="377"/>
      <c r="W100" s="356"/>
    </row>
    <row r="101" spans="2:23" x14ac:dyDescent="0.25">
      <c r="B101" s="374">
        <v>2</v>
      </c>
      <c r="C101" s="378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  <c r="Q101" s="379"/>
      <c r="R101" s="379"/>
      <c r="S101" s="380"/>
      <c r="T101" s="376"/>
      <c r="U101" s="381"/>
      <c r="V101" s="382"/>
      <c r="W101" s="356"/>
    </row>
    <row r="102" spans="2:23" x14ac:dyDescent="0.25">
      <c r="B102" s="374">
        <v>3</v>
      </c>
      <c r="C102" s="375"/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  <c r="P102" s="375"/>
      <c r="Q102" s="375"/>
      <c r="R102" s="375"/>
      <c r="S102" s="375"/>
      <c r="T102" s="376"/>
      <c r="U102" s="383">
        <v>0</v>
      </c>
      <c r="V102" s="383"/>
      <c r="W102" s="356"/>
    </row>
    <row r="103" spans="2:23" x14ac:dyDescent="0.25">
      <c r="B103" s="384" t="s">
        <v>106</v>
      </c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385"/>
      <c r="R103" s="385"/>
      <c r="S103" s="386"/>
      <c r="T103" s="387"/>
      <c r="U103" s="388">
        <f>U100+U101+U102</f>
        <v>0</v>
      </c>
      <c r="V103" s="389"/>
      <c r="W103" s="356"/>
    </row>
    <row r="104" spans="2:23" x14ac:dyDescent="0.25">
      <c r="B104" s="390" t="s">
        <v>107</v>
      </c>
      <c r="C104" s="391"/>
      <c r="D104" s="391"/>
      <c r="E104" s="391"/>
      <c r="F104" s="391"/>
      <c r="G104" s="391"/>
      <c r="H104" s="391"/>
      <c r="I104" s="391"/>
      <c r="J104" s="391"/>
      <c r="K104" s="391"/>
      <c r="L104" s="391"/>
      <c r="M104" s="391"/>
      <c r="N104" s="391"/>
      <c r="O104" s="391"/>
      <c r="P104" s="391"/>
      <c r="Q104" s="391"/>
      <c r="R104" s="391"/>
      <c r="S104" s="392"/>
      <c r="T104" s="393"/>
      <c r="U104" s="394">
        <f>U99-U103</f>
        <v>44987.39</v>
      </c>
      <c r="V104" s="395"/>
      <c r="W104" s="356"/>
    </row>
    <row r="105" spans="2:23" x14ac:dyDescent="0.25">
      <c r="B105" s="396"/>
      <c r="C105" s="397" t="s">
        <v>108</v>
      </c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1"/>
      <c r="U105" s="398"/>
      <c r="V105" s="398"/>
      <c r="W105" s="356"/>
    </row>
    <row r="106" spans="2:23" x14ac:dyDescent="0.25">
      <c r="B106" s="399"/>
      <c r="C106" s="400"/>
      <c r="D106" s="400"/>
      <c r="E106" s="400"/>
      <c r="F106" s="400"/>
      <c r="G106" s="400"/>
      <c r="H106" s="400"/>
      <c r="I106" s="400"/>
      <c r="J106" s="400"/>
      <c r="K106" s="400"/>
      <c r="L106" s="400"/>
      <c r="M106" s="400"/>
      <c r="N106" s="400"/>
      <c r="O106" s="400"/>
      <c r="P106" s="400"/>
      <c r="Q106" s="401"/>
      <c r="R106" s="401"/>
      <c r="S106" s="401"/>
      <c r="T106" s="402"/>
      <c r="U106" s="403"/>
      <c r="V106" s="403"/>
      <c r="W106" s="356"/>
    </row>
    <row r="107" spans="2:23" x14ac:dyDescent="0.25">
      <c r="B107" s="399"/>
      <c r="C107" s="404"/>
      <c r="D107" s="404"/>
      <c r="E107" s="404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  <c r="T107" s="405"/>
      <c r="U107" s="406"/>
      <c r="V107" s="406"/>
      <c r="W107" s="356"/>
    </row>
    <row r="108" spans="2:23" x14ac:dyDescent="0.25">
      <c r="B108" s="399"/>
      <c r="C108" s="400" t="s">
        <v>109</v>
      </c>
      <c r="D108" s="400"/>
      <c r="E108" s="400"/>
      <c r="F108" s="400"/>
      <c r="G108" s="400"/>
      <c r="H108" s="400"/>
      <c r="I108" s="400"/>
      <c r="J108" s="400"/>
      <c r="K108" s="400"/>
      <c r="L108" s="400"/>
      <c r="M108" s="400"/>
      <c r="N108" s="400"/>
      <c r="O108" s="400"/>
      <c r="P108" s="400"/>
      <c r="Q108" s="400"/>
      <c r="R108" s="400"/>
      <c r="S108" s="400"/>
      <c r="T108" s="400"/>
      <c r="U108" s="400"/>
      <c r="V108" s="400"/>
      <c r="W108" s="356"/>
    </row>
    <row r="109" spans="2:23" x14ac:dyDescent="0.25">
      <c r="B109" s="399"/>
      <c r="C109" s="407"/>
      <c r="D109" s="407"/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7"/>
      <c r="Q109" s="408"/>
      <c r="R109" s="408"/>
      <c r="S109" s="408"/>
      <c r="T109" s="405"/>
      <c r="U109" s="406"/>
      <c r="V109" s="406"/>
      <c r="W109" s="356"/>
    </row>
    <row r="110" spans="2:23" x14ac:dyDescent="0.25">
      <c r="B110" s="409"/>
      <c r="C110" s="400"/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410"/>
      <c r="R110" s="410"/>
      <c r="S110" s="410"/>
      <c r="T110" s="411"/>
      <c r="U110" s="412"/>
      <c r="V110" s="412"/>
      <c r="W110" s="367"/>
    </row>
    <row r="111" spans="2:23" x14ac:dyDescent="0.25">
      <c r="B111" s="409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413"/>
      <c r="R111" s="413"/>
      <c r="S111" s="413"/>
      <c r="T111" s="414"/>
      <c r="U111" s="412"/>
      <c r="V111" s="412"/>
      <c r="W111" s="367"/>
    </row>
    <row r="112" spans="2:23" x14ac:dyDescent="0.25">
      <c r="B112" s="415"/>
      <c r="C112" s="400" t="s">
        <v>110</v>
      </c>
      <c r="D112" s="400"/>
      <c r="E112" s="400"/>
      <c r="F112" s="400"/>
      <c r="G112" s="400"/>
      <c r="H112" s="400"/>
      <c r="I112" s="400"/>
      <c r="J112" s="400"/>
      <c r="K112" s="400"/>
      <c r="L112" s="400"/>
      <c r="M112" s="400"/>
      <c r="N112" s="400"/>
      <c r="O112" s="400"/>
      <c r="P112" s="400"/>
      <c r="Q112" s="416"/>
      <c r="R112" s="416"/>
      <c r="S112" s="416"/>
      <c r="T112" s="346"/>
      <c r="U112" s="412"/>
      <c r="V112" s="412"/>
      <c r="W112" s="367"/>
    </row>
    <row r="113" spans="2:23" x14ac:dyDescent="0.25">
      <c r="B113" s="415"/>
      <c r="C113" s="400"/>
      <c r="D113" s="400"/>
      <c r="E113" s="400"/>
      <c r="F113" s="400"/>
      <c r="G113" s="400"/>
      <c r="H113" s="400"/>
      <c r="I113" s="400"/>
      <c r="J113" s="400"/>
      <c r="K113" s="400"/>
      <c r="L113" s="400"/>
      <c r="M113" s="400"/>
      <c r="N113" s="400"/>
      <c r="O113" s="400"/>
      <c r="P113" s="400"/>
      <c r="Q113" s="416"/>
      <c r="R113" s="416"/>
      <c r="S113" s="416"/>
      <c r="T113" s="416"/>
      <c r="U113" s="417"/>
      <c r="V113" s="417"/>
      <c r="W113" s="356"/>
    </row>
    <row r="114" spans="2:23" x14ac:dyDescent="0.25">
      <c r="B114" s="418"/>
      <c r="C114" s="418"/>
      <c r="D114" s="418"/>
      <c r="E114" s="418"/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9"/>
      <c r="R114" s="419"/>
      <c r="S114" s="419"/>
      <c r="T114" s="420"/>
      <c r="U114" s="421"/>
      <c r="V114" s="421"/>
      <c r="W114" s="356"/>
    </row>
    <row r="115" spans="2:23" x14ac:dyDescent="0.25">
      <c r="B115" s="419"/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</row>
    <row r="116" spans="2:23" x14ac:dyDescent="0.25">
      <c r="B116" s="422"/>
      <c r="C116" s="423"/>
      <c r="D116" s="423"/>
      <c r="E116" s="423"/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424"/>
      <c r="U116" s="425"/>
      <c r="V116" s="425"/>
      <c r="W116" s="425"/>
    </row>
    <row r="117" spans="2:23" x14ac:dyDescent="0.25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426"/>
      <c r="V117" s="426"/>
      <c r="W117" s="420"/>
    </row>
    <row r="118" spans="2:23" x14ac:dyDescent="0.25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427"/>
      <c r="V118" s="10"/>
      <c r="W118" s="420"/>
    </row>
    <row r="119" spans="2:23" x14ac:dyDescent="0.25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10"/>
      <c r="V119" s="10"/>
      <c r="W119" s="420"/>
    </row>
    <row r="120" spans="2:23" x14ac:dyDescent="0.25">
      <c r="B120" s="428"/>
      <c r="C120" s="428"/>
      <c r="D120" s="428"/>
      <c r="E120" s="428"/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  <c r="S120" s="428"/>
      <c r="T120" s="409"/>
      <c r="U120" s="429"/>
      <c r="V120" s="429"/>
      <c r="W120" s="420"/>
    </row>
    <row r="121" spans="2:23" x14ac:dyDescent="0.25">
      <c r="B121" s="430"/>
      <c r="C121" s="430"/>
      <c r="D121" s="430"/>
      <c r="E121" s="430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  <c r="T121" s="431"/>
      <c r="U121" s="429"/>
      <c r="V121" s="429"/>
      <c r="W121" s="420"/>
    </row>
    <row r="122" spans="2:23" x14ac:dyDescent="0.25">
      <c r="B122" s="430"/>
      <c r="C122" s="430"/>
      <c r="D122" s="430"/>
      <c r="E122" s="430"/>
      <c r="F122" s="430"/>
      <c r="G122" s="430"/>
      <c r="H122" s="430"/>
      <c r="I122" s="430"/>
      <c r="J122" s="430"/>
      <c r="K122" s="430"/>
      <c r="L122" s="430"/>
      <c r="M122" s="430"/>
      <c r="N122" s="430"/>
      <c r="O122" s="430"/>
      <c r="P122" s="430"/>
      <c r="Q122" s="430"/>
      <c r="R122" s="430"/>
      <c r="S122" s="430"/>
      <c r="T122" s="431"/>
      <c r="U122" s="429"/>
      <c r="V122" s="429"/>
      <c r="W122" s="420"/>
    </row>
    <row r="123" spans="2:23" x14ac:dyDescent="0.25">
      <c r="B123" s="432"/>
      <c r="C123" s="400"/>
      <c r="D123" s="400"/>
      <c r="E123" s="400"/>
      <c r="F123" s="400"/>
      <c r="G123" s="400"/>
      <c r="H123" s="400"/>
      <c r="I123" s="400"/>
      <c r="J123" s="400"/>
      <c r="K123" s="400"/>
      <c r="L123" s="400"/>
      <c r="M123" s="400"/>
      <c r="N123" s="400"/>
      <c r="O123" s="400"/>
      <c r="P123" s="400"/>
      <c r="Q123" s="400"/>
      <c r="R123" s="400"/>
      <c r="S123" s="400"/>
      <c r="T123" s="433"/>
      <c r="U123" s="434"/>
      <c r="V123" s="434"/>
      <c r="W123" s="420"/>
    </row>
    <row r="124" spans="2:23" x14ac:dyDescent="0.25">
      <c r="B124" s="432"/>
      <c r="C124" s="400"/>
      <c r="D124" s="400"/>
      <c r="E124" s="400"/>
      <c r="F124" s="400"/>
      <c r="G124" s="400"/>
      <c r="H124" s="400"/>
      <c r="I124" s="400"/>
      <c r="J124" s="400"/>
      <c r="K124" s="400"/>
      <c r="L124" s="400"/>
      <c r="M124" s="400"/>
      <c r="N124" s="400"/>
      <c r="O124" s="400"/>
      <c r="P124" s="400"/>
      <c r="Q124" s="400"/>
      <c r="R124" s="400"/>
      <c r="S124" s="400"/>
      <c r="T124" s="433"/>
      <c r="U124" s="417"/>
      <c r="V124" s="417"/>
      <c r="W124" s="420"/>
    </row>
    <row r="125" spans="2:23" x14ac:dyDescent="0.25">
      <c r="B125" s="430"/>
      <c r="C125" s="430"/>
      <c r="D125" s="430"/>
      <c r="E125" s="430"/>
      <c r="F125" s="430"/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  <c r="Q125" s="430"/>
      <c r="R125" s="430"/>
      <c r="S125" s="430"/>
      <c r="T125" s="431"/>
      <c r="U125" s="429"/>
      <c r="V125" s="429"/>
      <c r="W125" s="420"/>
    </row>
    <row r="126" spans="2:23" x14ac:dyDescent="0.25">
      <c r="B126" s="435"/>
      <c r="C126" s="435"/>
      <c r="D126" s="435"/>
      <c r="E126" s="435"/>
      <c r="F126" s="435"/>
      <c r="G126" s="435"/>
      <c r="H126" s="21"/>
      <c r="I126" s="21"/>
      <c r="J126" s="21"/>
      <c r="K126" s="21"/>
      <c r="L126" s="21"/>
      <c r="M126" s="21"/>
      <c r="N126" s="21"/>
      <c r="O126" s="21"/>
      <c r="P126" s="21"/>
      <c r="Q126" s="420"/>
      <c r="R126" s="420"/>
      <c r="S126" s="420"/>
      <c r="T126" s="420"/>
      <c r="U126" s="436"/>
      <c r="V126" s="436"/>
      <c r="W126" s="420"/>
    </row>
    <row r="127" spans="2:23" x14ac:dyDescent="0.25">
      <c r="B127" s="437"/>
      <c r="C127" s="437"/>
      <c r="D127" s="437"/>
      <c r="E127" s="437"/>
      <c r="F127" s="437"/>
      <c r="G127" s="437"/>
      <c r="H127" s="437"/>
      <c r="I127" s="437"/>
      <c r="J127" s="437"/>
      <c r="K127" s="437"/>
      <c r="L127" s="437"/>
      <c r="M127" s="437"/>
      <c r="N127" s="437"/>
      <c r="O127" s="437"/>
      <c r="P127" s="437"/>
      <c r="Q127" s="437"/>
      <c r="R127" s="437"/>
      <c r="S127" s="437"/>
      <c r="T127" s="437"/>
      <c r="U127" s="437"/>
      <c r="V127" s="437"/>
      <c r="W127" s="420"/>
    </row>
    <row r="128" spans="2:23" x14ac:dyDescent="0.25">
      <c r="B128" s="430"/>
      <c r="C128" s="430"/>
      <c r="D128" s="430"/>
      <c r="E128" s="430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  <c r="Q128" s="430"/>
      <c r="R128" s="430"/>
      <c r="S128" s="430"/>
      <c r="T128" s="431"/>
      <c r="U128" s="412"/>
      <c r="V128" s="412"/>
      <c r="W128" s="420"/>
    </row>
    <row r="129" spans="2:23" x14ac:dyDescent="0.25">
      <c r="B129" s="430"/>
      <c r="C129" s="430"/>
      <c r="D129" s="430"/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  <c r="Q129" s="430"/>
      <c r="R129" s="430"/>
      <c r="S129" s="430"/>
      <c r="T129" s="431"/>
      <c r="U129" s="412"/>
      <c r="V129" s="412"/>
      <c r="W129" s="420"/>
    </row>
  </sheetData>
  <mergeCells count="352">
    <mergeCell ref="B128:S128"/>
    <mergeCell ref="U128:V128"/>
    <mergeCell ref="B129:S129"/>
    <mergeCell ref="U129:V129"/>
    <mergeCell ref="C124:S124"/>
    <mergeCell ref="U124:V124"/>
    <mergeCell ref="B125:S125"/>
    <mergeCell ref="U125:V125"/>
    <mergeCell ref="H126:P126"/>
    <mergeCell ref="B127:V127"/>
    <mergeCell ref="B121:S121"/>
    <mergeCell ref="U121:V121"/>
    <mergeCell ref="B122:S122"/>
    <mergeCell ref="U122:V122"/>
    <mergeCell ref="C123:S123"/>
    <mergeCell ref="U123:V123"/>
    <mergeCell ref="B115:W115"/>
    <mergeCell ref="B116:S116"/>
    <mergeCell ref="U116:W116"/>
    <mergeCell ref="U117:V117"/>
    <mergeCell ref="B120:S120"/>
    <mergeCell ref="U120:V120"/>
    <mergeCell ref="C113:P113"/>
    <mergeCell ref="Q113:T113"/>
    <mergeCell ref="U113:V113"/>
    <mergeCell ref="B114:P114"/>
    <mergeCell ref="Q114:S114"/>
    <mergeCell ref="U114:V114"/>
    <mergeCell ref="C111:P111"/>
    <mergeCell ref="Q111:S111"/>
    <mergeCell ref="U111:V111"/>
    <mergeCell ref="C112:P112"/>
    <mergeCell ref="Q112:S112"/>
    <mergeCell ref="U112:V112"/>
    <mergeCell ref="C108:V108"/>
    <mergeCell ref="Q109:S109"/>
    <mergeCell ref="U109:V109"/>
    <mergeCell ref="C110:P110"/>
    <mergeCell ref="Q110:S110"/>
    <mergeCell ref="U110:V110"/>
    <mergeCell ref="C105:T105"/>
    <mergeCell ref="U105:V105"/>
    <mergeCell ref="C106:P106"/>
    <mergeCell ref="Q106:S106"/>
    <mergeCell ref="U106:V106"/>
    <mergeCell ref="C107:S107"/>
    <mergeCell ref="U107:V107"/>
    <mergeCell ref="C102:S102"/>
    <mergeCell ref="U102:V102"/>
    <mergeCell ref="B103:S103"/>
    <mergeCell ref="U103:V103"/>
    <mergeCell ref="B104:S104"/>
    <mergeCell ref="U104:V104"/>
    <mergeCell ref="B99:S99"/>
    <mergeCell ref="U99:V99"/>
    <mergeCell ref="C100:S100"/>
    <mergeCell ref="U100:V100"/>
    <mergeCell ref="C101:S101"/>
    <mergeCell ref="U101:V101"/>
    <mergeCell ref="B95:T95"/>
    <mergeCell ref="U95:W95"/>
    <mergeCell ref="B96:V96"/>
    <mergeCell ref="B97:S97"/>
    <mergeCell ref="U97:V97"/>
    <mergeCell ref="B98:S98"/>
    <mergeCell ref="U98:V98"/>
    <mergeCell ref="C91:P91"/>
    <mergeCell ref="Q91:S91"/>
    <mergeCell ref="U91:V91"/>
    <mergeCell ref="C92:P92"/>
    <mergeCell ref="Q92:S92"/>
    <mergeCell ref="B93:P93"/>
    <mergeCell ref="Q93:S93"/>
    <mergeCell ref="U93:V93"/>
    <mergeCell ref="C88:P88"/>
    <mergeCell ref="Q88:S88"/>
    <mergeCell ref="C89:P89"/>
    <mergeCell ref="Q89:S89"/>
    <mergeCell ref="U89:V89"/>
    <mergeCell ref="C90:P90"/>
    <mergeCell ref="Q90:S90"/>
    <mergeCell ref="U90:V90"/>
    <mergeCell ref="C85:P85"/>
    <mergeCell ref="Q85:S85"/>
    <mergeCell ref="U85:V85"/>
    <mergeCell ref="Q86:S86"/>
    <mergeCell ref="U86:V86"/>
    <mergeCell ref="C87:P87"/>
    <mergeCell ref="Q87:S87"/>
    <mergeCell ref="U87:V87"/>
    <mergeCell ref="C82:P82"/>
    <mergeCell ref="Q82:S82"/>
    <mergeCell ref="U82:V82"/>
    <mergeCell ref="C83:P83"/>
    <mergeCell ref="U83:V83"/>
    <mergeCell ref="C84:P84"/>
    <mergeCell ref="Q84:S84"/>
    <mergeCell ref="U84:V84"/>
    <mergeCell ref="U79:V79"/>
    <mergeCell ref="Q80:S80"/>
    <mergeCell ref="U80:V80"/>
    <mergeCell ref="C81:P81"/>
    <mergeCell ref="Q81:S81"/>
    <mergeCell ref="U81:V81"/>
    <mergeCell ref="C75:P75"/>
    <mergeCell ref="U75:V75"/>
    <mergeCell ref="C77:P77"/>
    <mergeCell ref="Q77:S77"/>
    <mergeCell ref="U77:V77"/>
    <mergeCell ref="C78:P78"/>
    <mergeCell ref="U78:V78"/>
    <mergeCell ref="C72:P72"/>
    <mergeCell ref="Q72:S72"/>
    <mergeCell ref="U72:V72"/>
    <mergeCell ref="C73:P73"/>
    <mergeCell ref="U73:V73"/>
    <mergeCell ref="C74:P74"/>
    <mergeCell ref="U74:V74"/>
    <mergeCell ref="C68:P68"/>
    <mergeCell ref="C69:P69"/>
    <mergeCell ref="C70:P70"/>
    <mergeCell ref="Q70:S70"/>
    <mergeCell ref="U70:V70"/>
    <mergeCell ref="C71:P71"/>
    <mergeCell ref="Q71:S71"/>
    <mergeCell ref="U71:V71"/>
    <mergeCell ref="C66:P66"/>
    <mergeCell ref="Q66:S66"/>
    <mergeCell ref="U66:V66"/>
    <mergeCell ref="C67:P67"/>
    <mergeCell ref="Q67:S67"/>
    <mergeCell ref="U67:V67"/>
    <mergeCell ref="C64:P64"/>
    <mergeCell ref="Q64:S64"/>
    <mergeCell ref="U64:V64"/>
    <mergeCell ref="C65:P65"/>
    <mergeCell ref="Q65:S65"/>
    <mergeCell ref="U65:V65"/>
    <mergeCell ref="C62:P62"/>
    <mergeCell ref="Q62:S62"/>
    <mergeCell ref="U62:V62"/>
    <mergeCell ref="C63:P63"/>
    <mergeCell ref="Q63:S63"/>
    <mergeCell ref="U63:V63"/>
    <mergeCell ref="C59:P59"/>
    <mergeCell ref="Q59:S59"/>
    <mergeCell ref="U59:V59"/>
    <mergeCell ref="C61:P61"/>
    <mergeCell ref="Q61:S61"/>
    <mergeCell ref="U61:V61"/>
    <mergeCell ref="C52:P52"/>
    <mergeCell ref="C53:P54"/>
    <mergeCell ref="C55:P55"/>
    <mergeCell ref="C56:P56"/>
    <mergeCell ref="C57:P57"/>
    <mergeCell ref="C58:P58"/>
    <mergeCell ref="C49:P49"/>
    <mergeCell ref="Q49:S49"/>
    <mergeCell ref="U49:V49"/>
    <mergeCell ref="C51:P51"/>
    <mergeCell ref="Q51:S51"/>
    <mergeCell ref="U51:V51"/>
    <mergeCell ref="C47:P47"/>
    <mergeCell ref="Q47:S47"/>
    <mergeCell ref="U47:V47"/>
    <mergeCell ref="C48:P48"/>
    <mergeCell ref="Q48:S48"/>
    <mergeCell ref="U48:V48"/>
    <mergeCell ref="C45:P45"/>
    <mergeCell ref="Q45:S45"/>
    <mergeCell ref="U45:V45"/>
    <mergeCell ref="C46:P46"/>
    <mergeCell ref="Q46:S46"/>
    <mergeCell ref="U46:V46"/>
    <mergeCell ref="AR42:AT42"/>
    <mergeCell ref="AU42:AV42"/>
    <mergeCell ref="B43:P43"/>
    <mergeCell ref="Q43:S43"/>
    <mergeCell ref="U43:V43"/>
    <mergeCell ref="B44:P44"/>
    <mergeCell ref="Q44:W44"/>
    <mergeCell ref="B41:P41"/>
    <mergeCell ref="Q41:S41"/>
    <mergeCell ref="T41:W41"/>
    <mergeCell ref="Q42:T42"/>
    <mergeCell ref="U42:W42"/>
    <mergeCell ref="AD42:AQ42"/>
    <mergeCell ref="AC39:AQ40"/>
    <mergeCell ref="AR39:AV39"/>
    <mergeCell ref="AW39:AX39"/>
    <mergeCell ref="AY39:AY40"/>
    <mergeCell ref="B40:P40"/>
    <mergeCell ref="Q40:S40"/>
    <mergeCell ref="T40:W40"/>
    <mergeCell ref="AR40:AT40"/>
    <mergeCell ref="AU40:AV40"/>
    <mergeCell ref="B38:I38"/>
    <mergeCell ref="J38:K38"/>
    <mergeCell ref="L38:N38"/>
    <mergeCell ref="O38:P38"/>
    <mergeCell ref="Q38:S38"/>
    <mergeCell ref="B39:I39"/>
    <mergeCell ref="J39:K39"/>
    <mergeCell ref="L39:N39"/>
    <mergeCell ref="O39:P39"/>
    <mergeCell ref="Q39:S39"/>
    <mergeCell ref="B36:I36"/>
    <mergeCell ref="J36:K36"/>
    <mergeCell ref="L36:N36"/>
    <mergeCell ref="O36:P36"/>
    <mergeCell ref="Q36:S36"/>
    <mergeCell ref="B37:I37"/>
    <mergeCell ref="J37:K37"/>
    <mergeCell ref="L37:N37"/>
    <mergeCell ref="O37:P37"/>
    <mergeCell ref="Q37:S37"/>
    <mergeCell ref="B34:I34"/>
    <mergeCell ref="J34:K34"/>
    <mergeCell ref="L34:N34"/>
    <mergeCell ref="O34:P34"/>
    <mergeCell ref="Q34:S34"/>
    <mergeCell ref="B35:I35"/>
    <mergeCell ref="J35:K35"/>
    <mergeCell ref="L35:N35"/>
    <mergeCell ref="O35:P35"/>
    <mergeCell ref="Q35:S35"/>
    <mergeCell ref="B32:I32"/>
    <mergeCell ref="J32:K32"/>
    <mergeCell ref="L32:N32"/>
    <mergeCell ref="O32:P32"/>
    <mergeCell ref="Q32:S32"/>
    <mergeCell ref="B33:I33"/>
    <mergeCell ref="J33:K33"/>
    <mergeCell ref="L33:N33"/>
    <mergeCell ref="O33:P33"/>
    <mergeCell ref="Q33:S33"/>
    <mergeCell ref="B30:I30"/>
    <mergeCell ref="J30:K30"/>
    <mergeCell ref="L30:N30"/>
    <mergeCell ref="O30:P30"/>
    <mergeCell ref="Q30:S30"/>
    <mergeCell ref="B31:I31"/>
    <mergeCell ref="J31:K31"/>
    <mergeCell ref="L31:N31"/>
    <mergeCell ref="O31:P31"/>
    <mergeCell ref="Q31:S31"/>
    <mergeCell ref="B28:I28"/>
    <mergeCell ref="J28:K28"/>
    <mergeCell ref="L28:N28"/>
    <mergeCell ref="O28:P28"/>
    <mergeCell ref="Q28:S28"/>
    <mergeCell ref="B29:I29"/>
    <mergeCell ref="J29:K29"/>
    <mergeCell ref="L29:N29"/>
    <mergeCell ref="O29:P29"/>
    <mergeCell ref="Q29:S29"/>
    <mergeCell ref="C26:P26"/>
    <mergeCell ref="B27:I27"/>
    <mergeCell ref="J27:K27"/>
    <mergeCell ref="L27:N27"/>
    <mergeCell ref="O27:P27"/>
    <mergeCell ref="Q27:S27"/>
    <mergeCell ref="B24:I24"/>
    <mergeCell ref="J24:K24"/>
    <mergeCell ref="L24:N24"/>
    <mergeCell ref="O24:P24"/>
    <mergeCell ref="B25:N25"/>
    <mergeCell ref="O25:S25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T7:U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r:id="rId1"/>
  <rowBreaks count="1" manualBreakCount="1">
    <brk id="115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Дзерж.33(20)</vt:lpstr>
      <vt:lpstr>'Дзерж.33(20)'!Область_печати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Голубев</dc:creator>
  <cp:lastModifiedBy>Дмитрий Голубев</cp:lastModifiedBy>
  <dcterms:created xsi:type="dcterms:W3CDTF">2021-03-27T17:42:03Z</dcterms:created>
  <dcterms:modified xsi:type="dcterms:W3CDTF">2021-03-27T17:42:03Z</dcterms:modified>
</cp:coreProperties>
</file>